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updateLinks="never" defaultThemeVersion="124226"/>
  <mc:AlternateContent xmlns:mc="http://schemas.openxmlformats.org/markup-compatibility/2006">
    <mc:Choice Requires="x15">
      <x15ac:absPath xmlns:x15ac="http://schemas.microsoft.com/office/spreadsheetml/2010/11/ac" url="C:\Users\magic\Downloads\"/>
    </mc:Choice>
  </mc:AlternateContent>
  <xr:revisionPtr revIDLastSave="0" documentId="13_ncr:1_{4EC78DE2-6A6C-46AA-96CF-AD698708A015}" xr6:coauthVersionLast="47" xr6:coauthVersionMax="47" xr10:uidLastSave="{00000000-0000-0000-0000-000000000000}"/>
  <bookViews>
    <workbookView xWindow="-120" yWindow="-120" windowWidth="29040" windowHeight="15720" xr2:uid="{00000000-000D-0000-FFFF-FFFF00000000}"/>
  </bookViews>
  <sheets>
    <sheet name="Growth Portfolio"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 l="1"/>
  <c r="H18" i="1"/>
  <c r="J7" i="1"/>
  <c r="H17" i="1" l="1"/>
  <c r="K17" i="1" s="1"/>
  <c r="H16" i="1"/>
  <c r="K16" i="1" s="1"/>
  <c r="H15" i="1"/>
  <c r="K15" i="1" s="1"/>
  <c r="H14" i="1"/>
  <c r="K14" i="1" s="1"/>
  <c r="H13" i="1"/>
  <c r="K13" i="1" s="1"/>
  <c r="H12" i="1"/>
  <c r="K12" i="1" s="1"/>
  <c r="G11" i="1"/>
  <c r="H11" i="1" s="1"/>
  <c r="K11" i="1" s="1"/>
  <c r="G10" i="1"/>
  <c r="H10" i="1" s="1"/>
  <c r="K10" i="1" s="1"/>
  <c r="H9" i="1" l="1"/>
  <c r="K9" i="1" s="1"/>
  <c r="K18" i="1" s="1"/>
  <c r="D24" i="1" a="1"/>
  <c r="D24" i="1" s="1"/>
  <c r="D2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<sst xmlns="http://schemas.openxmlformats.org/spreadsheetml/2006/main" count="50" uniqueCount="50">
  <si>
    <t>Weight (%)</t>
  </si>
  <si>
    <t>Ticker</t>
  </si>
  <si>
    <t xml:space="preserve">DISCLAIMER </t>
  </si>
  <si>
    <t>Any expected returns mentioned are forecasts only and are not guaranteed. They are based on the views and assumptions of the contributors and may not eventuate. Readers should consider their personal circumstances and consult a licensed financial adviser before making any investment decisions.</t>
  </si>
  <si>
    <t>Thesis</t>
  </si>
  <si>
    <t>Stock/Fund name</t>
  </si>
  <si>
    <r>
      <t xml:space="preserve"> Capital Return 
</t>
    </r>
    <r>
      <rPr>
        <sz val="11"/>
        <color rgb="FFFFFFFF"/>
        <rFont val="Calibri"/>
        <family val="2"/>
      </rPr>
      <t>(% per annum)</t>
    </r>
  </si>
  <si>
    <r>
      <t xml:space="preserve">Income Return 
</t>
    </r>
    <r>
      <rPr>
        <sz val="11"/>
        <color rgb="FFFFFFFF"/>
        <rFont val="Calibri"/>
        <family val="2"/>
      </rPr>
      <t>(% per annum)</t>
    </r>
  </si>
  <si>
    <r>
      <t xml:space="preserve">Other Return 
</t>
    </r>
    <r>
      <rPr>
        <sz val="11"/>
        <color rgb="FFFFFFFF"/>
        <rFont val="Calibri"/>
        <family val="2"/>
      </rPr>
      <t>(e.g. FX, franking)</t>
    </r>
  </si>
  <si>
    <r>
      <t xml:space="preserve">Total Return 
</t>
    </r>
    <r>
      <rPr>
        <sz val="11"/>
        <color rgb="FFFFFFFF"/>
        <rFont val="Calibri"/>
        <family val="2"/>
      </rPr>
      <t>(% per annum.)</t>
    </r>
  </si>
  <si>
    <t>Franking %</t>
  </si>
  <si>
    <t>Check</t>
  </si>
  <si>
    <t>Weighted avg exp ret:</t>
  </si>
  <si>
    <t>Total Portfolio Weight (%)</t>
  </si>
  <si>
    <t>Income Portfolio</t>
  </si>
  <si>
    <t>The portfolios presented in this article are not financial advice or investment recommendations. They are designed for educational purposes only, to provide insight into how professional investors construct portfolios and think about asset allocation.</t>
  </si>
  <si>
    <t>Total expected return of portfolio (p.a.)</t>
  </si>
  <si>
    <t>Average yield inclusive of franking (p.a.)</t>
  </si>
  <si>
    <t>David Lane, State Manager QLD &amp; Senior Private Wealth Adviser, Ord Minnett</t>
  </si>
  <si>
    <t>www.ords.com.au/</t>
  </si>
  <si>
    <t>Global X S&amp;P/ASX 200 Covered Call Complex ETF</t>
  </si>
  <si>
    <t>AYLD</t>
  </si>
  <si>
    <t>Global X Nasdaq 100 Covered Call Complex ETF</t>
  </si>
  <si>
    <t>QYLD</t>
  </si>
  <si>
    <t>VanEck Australian Sunordinated Debt ETF</t>
  </si>
  <si>
    <t>SUBD</t>
  </si>
  <si>
    <t>McMillan Shakespeare</t>
  </si>
  <si>
    <t>MMS</t>
  </si>
  <si>
    <t>GQG Partners</t>
  </si>
  <si>
    <t>GQG</t>
  </si>
  <si>
    <t>MyState Limited</t>
  </si>
  <si>
    <t>MYS</t>
  </si>
  <si>
    <t>Dicker Data</t>
  </si>
  <si>
    <t>DDR</t>
  </si>
  <si>
    <t>DRR</t>
  </si>
  <si>
    <t>Redox</t>
  </si>
  <si>
    <t>RDX</t>
  </si>
  <si>
    <t>Deterra Royalties</t>
  </si>
  <si>
    <t>MA Credit Income Trust</t>
  </si>
  <si>
    <t>MA1</t>
  </si>
  <si>
    <t>This complex ETF holds stocks in the S&amp;P/ASX 200 Index while selling at-the-money call options on the same index on a quarterly basis. This 'covered call' or 'buy write' strategy seeks to generate yield enhancement over and above dividends and franking. In rising markets, however, this strategy caps some of the upside usually received from a pure equity exposure.</t>
  </si>
  <si>
    <t>This complex ETF holds stocks in the Nasdaq 100 Index while selling at-the-money call options on the same index. This 'covered call' or 'buy write' strategy seeks to generate yield enhancement over and above dividends. Although this ETF provides exposure to technology stocks in the Nasdaq 100 index, in rising markets this strategy caps some of the upside usually received from a pure equity exposure.</t>
  </si>
  <si>
    <t>This ETF invests in a portfolio of investment grade subordinated bonds which pay coupons that vary with short-term interest rates. Subordinated bonds offer a higher yield than government bonds, commensurate with risk. The ETF is designed to track the performance of the iBoxx AUD Investment Grade Subordinated Debt Mid Price Index, before fees and other costs.</t>
  </si>
  <si>
    <t>Novated lease and salary packaging business that has benefitted from the consistent increasing demand for novated leases, recently helped by the EV tax incentives. Forecast to continue to grow revenue and profit in a consistent manner.</t>
  </si>
  <si>
    <t>Global fund manager with impressive net inflows combined with portfolios that have outperformed their benchmarks in the global equity, international equity and US equitiy strategies. EPS growth foreacasts of 12%, 16% and 15% for FY25, FY26 and FY27.</t>
  </si>
  <si>
    <t>A curated private credit fund-of-fund allocating to MA Financial's flagship strategies. A highly diversified portfolio of private credit securities with monthly distributions. Note that Ord Minnett was a Joint Lead Arranger and Joint Lead Manager on the IPO of MA1 and received fees in relation to this listing.</t>
  </si>
  <si>
    <t>Recently merged with Auswide Bank, this smaller bank offers a higher yield and the potential of higher capital growth than the major banks, with the ability to grow market share while benefitting from material merger synergies.</t>
  </si>
  <si>
    <t>The company has a strong management and culture, even as founder David Dicker steps back from a front-line role, and is well placed to benefit from an improving economic backdrop as interest rates fall.</t>
  </si>
  <si>
    <t>A royalty investment company that receives royalties from numerous mining resources (iron ore, gold, silver, lithium, copper and zinc). Income received without the ongoing risks of managing the mining operations. The dividend policy remains a minimum payout ratio of 50% of net profit after tax (NPAT), with higher payouts dependent on net debt levels and liquidity for potential investments.</t>
  </si>
  <si>
    <t>Australian supplier and distributor of chemicals, ingredients and raw materials in Australia, New Zealand, USA and internationally. A founder-led business, the share price has retraced in recent months due to economic uncertainty and concerns about tariffs and global trade issues. Despite this uncertainty, we still forecast EBITDAFX to grow at a compound annual growth rate of 12.6% over the next two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</si>
</sst>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0.0%"/>
  </numFmts>
  <fonts count="20" x14ac:knownFonts="1">
    <font>
      <sz val="11"/>
      <color theme="1"/>
      <name val="Calibri"/>
      <family val="2"/>
      <scheme val="minor"/>
    </font>
    <font>
      <i/>
      <sz val="11"/>
      <color theme="1"/>
      <name val="Calibri"/>
      <family val="2"/>
      <scheme val="minor"/>
    </font>
    <font>
      <sz val="12"/>
      <color rgb="FF000000"/>
      <name val="Calibri"/>
      <family val="2"/>
    </font>
    <font>
      <b/>
      <sz val="14"/>
      <color rgb="FF000000"/>
      <name val="Georgia"/>
      <family val="1"/>
    </font>
    <font>
      <sz val="14"/>
      <color rgb="FFFFFFFF"/>
      <name val="Calibri"/>
      <family val="2"/>
    </font>
    <font>
      <sz val="11"/>
      <color rgb="FF000000"/>
      <name val="Calibri"/>
      <family val="2"/>
    </font>
    <font>
      <sz val="11"/>
      <color rgb="FF000000"/>
      <name val="Georgia"/>
      <family val="1"/>
    </font>
    <font>
      <b/>
      <sz val="14"/>
      <color theme="1"/>
      <name val="Calibri"/>
      <family val="2"/>
      <scheme val="minor"/>
    </font>
    <font>
      <sz val="11"/>
      <color theme="1"/>
      <name val="Georgia"/>
      <family val="1"/>
    </font>
    <font>
      <u/>
      <sz val="11"/>
      <color theme="10"/>
      <name val="Calibri"/>
      <family val="2"/>
      <scheme val="minor"/>
    </font>
    <font>
      <i/>
      <sz val="11"/>
      <color theme="1"/>
      <name val="Georgia"/>
      <family val="1"/>
    </font>
    <font>
      <sz val="11"/>
      <color rgb="FFFFFFFF"/>
      <name val="Calibri"/>
      <family val="2"/>
    </font>
    <font>
      <sz val="11"/>
      <color theme="1"/>
      <name val="Calibri"/>
      <family val="2"/>
      <scheme val="minor"/>
    </font>
    <font>
      <b/>
      <sz val="12"/>
      <color rgb="FF242342"/>
      <name val="Arial"/>
      <family val="2"/>
    </font>
    <font>
      <b/>
      <sz val="11"/>
      <color theme="0"/>
      <name val="Calibri"/>
      <family val="2"/>
      <scheme val="minor"/>
    </font>
    <font>
      <sz val="11"/>
      <color theme="0"/>
      <name val="Calibri"/>
      <family val="2"/>
      <scheme val="minor"/>
    </font>
    <font>
      <b/>
      <sz val="14"/>
      <color theme="0"/>
      <name val="Calibri"/>
      <family val="2"/>
    </font>
    <font>
      <sz val="14"/>
      <color theme="0"/>
      <name val="Calibri"/>
      <family val="2"/>
    </font>
    <font>
      <b/>
      <sz val="11"/>
      <color theme="1"/>
      <name val="Calibri"/>
      <family val="2"/>
      <scheme val="minor"/>
    </font>
    <font>
      <b/>
      <i/>
      <sz val="11"/>
      <color theme="1"/>
      <name val="Calibri"/>
      <family val="2"/>
      <scheme val="minor"/>
    </font>
  </fonts>
  <fills count="7">
    <fill>
      <patternFill patternType="none"/>
    </fill>
    <fill>
      <patternFill patternType="gray125"/>
    </fill>
    <fill>
      <patternFill patternType="solid">
        <fgColor rgb="FF18202D"/>
        <bgColor rgb="FF18202D"/>
      </patternFill>
    </fill>
    <fill>
      <patternFill patternType="solid">
        <fgColor rgb="FFF6F0E4"/>
        <bgColor rgb="FFF6F0E4"/>
      </patternFill>
    </fill>
    <fill>
      <patternFill patternType="solid">
        <fgColor rgb="FFF6F0E4"/>
        <bgColor indexed="64"/>
      </patternFill>
    </fill>
    <fill>
      <patternFill patternType="solid">
        <fgColor theme="0"/>
        <bgColor indexed="64"/>
      </patternFill>
    </fill>
    <fill>
      <patternFill patternType="solid">
        <fgColor theme="0"/>
        <bgColor rgb="FF18202D"/>
      </patternFill>
    </fill>
  </fills>
  <borders count="10">
    <border>
      <left/>
      <right/>
      <top/>
      <bottom/>
      <diagonal/>
    </border>
    <border>
      <left style="thin">
        <color rgb="FFE4EBEF"/>
      </left>
      <right style="thin">
        <color rgb="FFE4EBEF"/>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9" fillId="0" borderId="0" applyNumberFormat="0" applyFill="0" applyBorder="0" applyAlignment="0" applyProtection="0"/>
    <xf numFmtId="9" fontId="12" fillId="0" borderId="0" applyFont="0" applyFill="0" applyBorder="0" applyAlignment="0" applyProtection="0"/>
  </cellStyleXfs>
  <cellXfs count="36">
    <xf numFmtId="0" fontId="0" fillId="0" borderId="0" xfId="0"/>
    <xf numFmtId="0" fontId="1" fillId="0" borderId="0" xfId="0" applyFont="1"/>
    <xf numFmtId="0" fontId="4" fillId="2" borderId="0" xfId="0" applyFont="1" applyFill="1" applyAlignment="1">
      <alignment horizontal="center"/>
    </xf>
    <xf numFmtId="0" fontId="7" fillId="0" borderId="0" xfId="0" applyFont="1"/>
    <xf numFmtId="10" fontId="5" fillId="3" borderId="1" xfId="0" applyNumberFormat="1" applyFont="1" applyFill="1" applyBorder="1" applyAlignment="1">
      <alignment horizontal="left"/>
    </xf>
    <xf numFmtId="0" fontId="10" fillId="0" borderId="0" xfId="0" applyFont="1"/>
    <xf numFmtId="0" fontId="3" fillId="5" borderId="0" xfId="0" applyFont="1" applyFill="1"/>
    <xf numFmtId="0" fontId="0" fillId="5" borderId="0" xfId="0" applyFill="1"/>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2" borderId="3" xfId="0" applyFont="1" applyFill="1" applyBorder="1" applyAlignment="1">
      <alignment horizontal="center" wrapText="1"/>
    </xf>
    <xf numFmtId="0" fontId="4" fillId="2" borderId="4" xfId="0" applyFont="1" applyFill="1" applyBorder="1" applyAlignment="1">
      <alignment horizontal="center" wrapText="1"/>
    </xf>
    <xf numFmtId="0" fontId="8" fillId="0" borderId="5" xfId="0" applyFont="1" applyBorder="1"/>
    <xf numFmtId="0" fontId="6" fillId="3" borderId="5" xfId="0" applyFont="1" applyFill="1" applyBorder="1"/>
    <xf numFmtId="0" fontId="0" fillId="4" borderId="0" xfId="0" applyFill="1"/>
    <xf numFmtId="0" fontId="0" fillId="0" borderId="8" xfId="0" applyBorder="1"/>
    <xf numFmtId="0" fontId="9" fillId="5" borderId="0" xfId="1" applyFill="1"/>
    <xf numFmtId="8" fontId="13" fillId="0" borderId="0" xfId="0" applyNumberFormat="1" applyFont="1"/>
    <xf numFmtId="164" fontId="0" fillId="0" borderId="0" xfId="2" applyNumberFormat="1" applyFont="1"/>
    <xf numFmtId="164" fontId="0" fillId="4" borderId="0" xfId="2" applyNumberFormat="1" applyFont="1" applyFill="1"/>
    <xf numFmtId="164" fontId="0" fillId="0" borderId="8" xfId="2" applyNumberFormat="1" applyFont="1" applyBorder="1"/>
    <xf numFmtId="164" fontId="0" fillId="0" borderId="0" xfId="2" applyNumberFormat="1" applyFont="1" applyBorder="1" applyAlignment="1">
      <alignment vertical="top"/>
    </xf>
    <xf numFmtId="164" fontId="0" fillId="0" borderId="6" xfId="2" applyNumberFormat="1" applyFont="1" applyBorder="1"/>
    <xf numFmtId="164" fontId="0" fillId="4" borderId="6" xfId="2" applyNumberFormat="1" applyFont="1" applyFill="1" applyBorder="1"/>
    <xf numFmtId="164" fontId="0" fillId="0" borderId="9" xfId="2" applyNumberFormat="1" applyFont="1" applyBorder="1"/>
    <xf numFmtId="164" fontId="2" fillId="3" borderId="0" xfId="2" applyNumberFormat="1" applyFont="1" applyFill="1" applyAlignment="1">
      <alignment horizontal="center"/>
    </xf>
    <xf numFmtId="0" fontId="15" fillId="5" borderId="0" xfId="0" applyFont="1" applyFill="1"/>
    <xf numFmtId="0" fontId="17" fillId="6" borderId="0" xfId="0" applyFont="1" applyFill="1" applyAlignment="1">
      <alignment horizontal="center" wrapText="1"/>
    </xf>
    <xf numFmtId="164" fontId="15" fillId="5" borderId="0" xfId="0" applyNumberFormat="1" applyFont="1" applyFill="1"/>
    <xf numFmtId="0" fontId="14" fillId="5" borderId="0" xfId="0" applyFont="1" applyFill="1" applyAlignment="1">
      <alignment horizontal="right"/>
    </xf>
    <xf numFmtId="164" fontId="14" fillId="5" borderId="0" xfId="0" applyNumberFormat="1" applyFont="1" applyFill="1"/>
    <xf numFmtId="9" fontId="2" fillId="3" borderId="0" xfId="0" applyNumberFormat="1" applyFont="1" applyFill="1" applyAlignment="1">
      <alignment horizontal="center"/>
    </xf>
    <xf numFmtId="0" fontId="8" fillId="0" borderId="7" xfId="0" applyFont="1" applyBorder="1"/>
    <xf numFmtId="0" fontId="19" fillId="5" borderId="0" xfId="0" applyFont="1" applyFill="1"/>
    <xf numFmtId="0" fontId="18" fillId="5" borderId="0" xfId="0" applyFont="1" applyFill="1"/>
    <xf numFmtId="0" fontId="16" fillId="6" borderId="0" xfId="0" applyFont="1" applyFill="1" applyAlignment="1">
      <alignment horizontal="center" wrapText="1"/>
    </xf>
  </cellXfs>
  <cellStyles count="3">
    <cellStyle name="Hyperlink" xfId="1" builtinId="8"/>
    <cellStyle name="Normal" xfId="0" builtinId="0"/>
    <cellStyle name="Percent" xfId="2" builtinId="5"/>
  </cellStyles>
  <dxfs count="0"/>
  <tableStyles count="0" defaultTableStyle="TableStyleMedium9" defaultPivotStyle="PivotStyleLight16"/>
  <colors>
    <mruColors>
      <color rgb="FFF6F0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2"/>
  <sheetViews>
    <sheetView tabSelected="1" zoomScale="110" zoomScaleNormal="110" workbookViewId="0">
      <selection activeCell="F27" sqref="F27"/>
    </sheetView>
  </sheetViews>
  <sheetFormatPr defaultColWidth="8.85546875" defaultRowHeight="15" x14ac:dyDescent="0.25"/>
  <cols>
    <col min="1" max="1" width="40.28515625" customWidth="1"/>
    <col min="2" max="2" width="15" bestFit="1" customWidth="1"/>
    <col min="3" max="3" width="13.5703125" bestFit="1" customWidth="1"/>
    <col min="4" max="4" width="109" customWidth="1"/>
    <col min="5" max="8" width="18.85546875" customWidth="1"/>
    <col min="10" max="10" width="12.7109375" bestFit="1" customWidth="1"/>
    <col min="11" max="11" width="9.7109375" bestFit="1" customWidth="1"/>
    <col min="14" max="14" width="9.5703125" bestFit="1" customWidth="1"/>
  </cols>
  <sheetData>
    <row r="1" spans="1:14" x14ac:dyDescent="0.25">
      <c r="I1" s="7"/>
      <c r="J1" s="7"/>
      <c r="K1" s="7"/>
    </row>
    <row r="2" spans="1:14" ht="18" x14ac:dyDescent="0.25">
      <c r="A2" s="6" t="s">
        <v>18</v>
      </c>
      <c r="B2" s="7"/>
      <c r="C2" s="7"/>
      <c r="D2" s="7"/>
      <c r="E2" s="7"/>
      <c r="F2" s="7"/>
      <c r="G2" s="7"/>
      <c r="H2" s="7"/>
      <c r="I2" s="7"/>
      <c r="J2" s="7"/>
      <c r="K2" s="7"/>
    </row>
    <row r="3" spans="1:14" x14ac:dyDescent="0.25">
      <c r="A3" s="16" t="s">
        <v>19</v>
      </c>
      <c r="B3" s="7"/>
      <c r="C3" s="7"/>
      <c r="D3" s="7"/>
      <c r="E3" s="7"/>
      <c r="F3" s="7"/>
      <c r="G3" s="7"/>
      <c r="H3" s="7"/>
      <c r="I3" s="7"/>
      <c r="J3" s="7"/>
      <c r="K3" s="7"/>
    </row>
    <row r="4" spans="1:14" x14ac:dyDescent="0.25">
      <c r="A4" s="16"/>
      <c r="B4" s="7"/>
      <c r="C4" s="7"/>
      <c r="D4" s="7"/>
      <c r="E4" s="7"/>
      <c r="F4" s="7"/>
      <c r="G4" s="7"/>
      <c r="H4" s="7"/>
      <c r="I4" s="7"/>
      <c r="J4" s="7"/>
      <c r="K4" s="7"/>
    </row>
    <row r="5" spans="1:14" x14ac:dyDescent="0.25">
      <c r="A5" s="7"/>
      <c r="B5" s="7"/>
      <c r="C5" s="7"/>
      <c r="D5" s="7"/>
      <c r="E5" s="7"/>
      <c r="F5" s="7"/>
      <c r="G5" s="7"/>
      <c r="H5" s="7"/>
      <c r="I5" s="7"/>
      <c r="J5" s="7"/>
      <c r="K5" s="7"/>
    </row>
    <row r="6" spans="1:14" x14ac:dyDescent="0.25">
      <c r="A6" s="7"/>
      <c r="B6" s="7"/>
      <c r="C6" s="7"/>
      <c r="D6" s="33"/>
      <c r="E6" s="34"/>
      <c r="F6" s="34"/>
      <c r="G6" s="34"/>
      <c r="H6" s="7"/>
      <c r="I6" s="7"/>
      <c r="J6" s="7"/>
      <c r="K6" s="7"/>
    </row>
    <row r="7" spans="1:14" ht="18.75" x14ac:dyDescent="0.3">
      <c r="A7" s="6" t="s">
        <v>14</v>
      </c>
      <c r="B7" s="7"/>
      <c r="C7" s="7"/>
      <c r="D7" s="7"/>
      <c r="E7" s="26"/>
      <c r="F7" s="26"/>
      <c r="G7" s="26"/>
      <c r="H7" s="26"/>
      <c r="I7" s="26"/>
      <c r="J7" s="35" t="str">
        <f>"- No show -"</f>
        <v>- No show -</v>
      </c>
      <c r="K7" s="35"/>
    </row>
    <row r="8" spans="1:14" ht="37.5" x14ac:dyDescent="0.3">
      <c r="A8" s="8" t="s">
        <v>5</v>
      </c>
      <c r="B8" s="9" t="s">
        <v>1</v>
      </c>
      <c r="C8" s="9" t="s">
        <v>0</v>
      </c>
      <c r="D8" s="9" t="s">
        <v>4</v>
      </c>
      <c r="E8" s="10" t="s">
        <v>6</v>
      </c>
      <c r="F8" s="10" t="s">
        <v>7</v>
      </c>
      <c r="G8" s="10" t="s">
        <v>8</v>
      </c>
      <c r="H8" s="11" t="s">
        <v>9</v>
      </c>
      <c r="I8" s="26"/>
      <c r="J8" s="27" t="s">
        <v>10</v>
      </c>
      <c r="K8" s="27" t="s">
        <v>11</v>
      </c>
      <c r="N8" s="17"/>
    </row>
    <row r="9" spans="1:14" x14ac:dyDescent="0.25">
      <c r="A9" s="12" t="s">
        <v>20</v>
      </c>
      <c r="B9" t="s">
        <v>21</v>
      </c>
      <c r="C9" s="18">
        <v>0.1</v>
      </c>
      <c r="D9" t="s">
        <v>40</v>
      </c>
      <c r="E9" s="18">
        <v>0.04</v>
      </c>
      <c r="F9" s="18">
        <v>9.8500000000000004E-2</v>
      </c>
      <c r="G9" s="21">
        <v>1.4999999999999999E-2</v>
      </c>
      <c r="H9" s="22">
        <f>E9+F9+G9</f>
        <v>0.15350000000000003</v>
      </c>
      <c r="I9" s="26"/>
      <c r="J9" s="26">
        <v>0</v>
      </c>
      <c r="K9" s="28">
        <f>C9*H9</f>
        <v>1.5350000000000003E-2</v>
      </c>
    </row>
    <row r="10" spans="1:14" x14ac:dyDescent="0.25">
      <c r="A10" s="13" t="s">
        <v>22</v>
      </c>
      <c r="B10" s="4" t="s">
        <v>23</v>
      </c>
      <c r="C10" s="19">
        <v>0.1</v>
      </c>
      <c r="D10" t="s">
        <v>41</v>
      </c>
      <c r="E10" s="19">
        <v>0.04</v>
      </c>
      <c r="F10" s="19">
        <v>0.1011</v>
      </c>
      <c r="G10" s="19">
        <f t="shared" ref="G10:G11" si="0">F10/(1-J10*0.3)-F10</f>
        <v>0</v>
      </c>
      <c r="H10" s="23">
        <f>E10+F10+G10</f>
        <v>0.1411</v>
      </c>
      <c r="I10" s="26"/>
      <c r="J10" s="26">
        <v>0</v>
      </c>
      <c r="K10" s="28">
        <f t="shared" ref="K10:K17" si="1">C10*H10</f>
        <v>1.4110000000000001E-2</v>
      </c>
      <c r="N10" s="18"/>
    </row>
    <row r="11" spans="1:14" x14ac:dyDescent="0.25">
      <c r="A11" s="12" t="s">
        <v>24</v>
      </c>
      <c r="B11" t="s">
        <v>25</v>
      </c>
      <c r="C11" s="18">
        <v>0.1</v>
      </c>
      <c r="D11" t="s">
        <v>42</v>
      </c>
      <c r="E11" s="18">
        <v>0</v>
      </c>
      <c r="F11" s="18">
        <v>0.06</v>
      </c>
      <c r="G11" s="18">
        <f t="shared" si="0"/>
        <v>0</v>
      </c>
      <c r="H11" s="22">
        <f t="shared" ref="H11:H18" si="2">E11+F11+G11</f>
        <v>0.06</v>
      </c>
      <c r="I11" s="26"/>
      <c r="J11" s="26">
        <v>0</v>
      </c>
      <c r="K11" s="28">
        <f t="shared" si="1"/>
        <v>6.0000000000000001E-3</v>
      </c>
    </row>
    <row r="12" spans="1:14" x14ac:dyDescent="0.25">
      <c r="A12" s="13" t="s">
        <v>26</v>
      </c>
      <c r="B12" s="4" t="s">
        <v>27</v>
      </c>
      <c r="C12" s="19">
        <v>0.1</v>
      </c>
      <c r="D12" s="14" t="s">
        <v>43</v>
      </c>
      <c r="E12" s="19">
        <v>0.19700000000000001</v>
      </c>
      <c r="F12" s="19">
        <v>9.0999999999999998E-2</v>
      </c>
      <c r="G12" s="19">
        <v>0.04</v>
      </c>
      <c r="H12" s="23">
        <f t="shared" si="2"/>
        <v>0.32800000000000001</v>
      </c>
      <c r="I12" s="26"/>
      <c r="J12" s="26">
        <v>0</v>
      </c>
      <c r="K12" s="28">
        <f t="shared" si="1"/>
        <v>3.2800000000000003E-2</v>
      </c>
    </row>
    <row r="13" spans="1:14" x14ac:dyDescent="0.25">
      <c r="A13" s="12" t="s">
        <v>28</v>
      </c>
      <c r="B13" t="s">
        <v>29</v>
      </c>
      <c r="C13" s="18">
        <v>0.1</v>
      </c>
      <c r="D13" t="s">
        <v>44</v>
      </c>
      <c r="E13" s="18">
        <v>0.41599999999999998</v>
      </c>
      <c r="F13" s="18">
        <v>0.115</v>
      </c>
      <c r="G13" s="18">
        <v>0</v>
      </c>
      <c r="H13" s="22">
        <f t="shared" si="2"/>
        <v>0.53100000000000003</v>
      </c>
      <c r="I13" s="26"/>
      <c r="J13" s="26">
        <v>0.35</v>
      </c>
      <c r="K13" s="28">
        <f t="shared" si="1"/>
        <v>5.3100000000000008E-2</v>
      </c>
    </row>
    <row r="14" spans="1:14" x14ac:dyDescent="0.25">
      <c r="A14" s="12" t="s">
        <v>38</v>
      </c>
      <c r="B14" t="s">
        <v>39</v>
      </c>
      <c r="C14" s="18">
        <v>0.1</v>
      </c>
      <c r="D14" t="s">
        <v>45</v>
      </c>
      <c r="E14" s="18">
        <v>0</v>
      </c>
      <c r="F14" s="18">
        <v>8.8599999999999998E-2</v>
      </c>
      <c r="G14" s="18">
        <v>0</v>
      </c>
      <c r="H14" s="22">
        <f t="shared" si="2"/>
        <v>8.8599999999999998E-2</v>
      </c>
      <c r="I14" s="26"/>
      <c r="J14" s="26">
        <v>1</v>
      </c>
      <c r="K14" s="28">
        <f t="shared" si="1"/>
        <v>8.8599999999999998E-3</v>
      </c>
    </row>
    <row r="15" spans="1:14" x14ac:dyDescent="0.25">
      <c r="A15" s="13" t="s">
        <v>30</v>
      </c>
      <c r="B15" s="4" t="s">
        <v>31</v>
      </c>
      <c r="C15" s="19">
        <v>0.1</v>
      </c>
      <c r="D15" s="14" t="s">
        <v>46</v>
      </c>
      <c r="E15" s="19">
        <v>6.3E-2</v>
      </c>
      <c r="F15" s="19">
        <v>0.05</v>
      </c>
      <c r="G15" s="19">
        <v>2.3E-2</v>
      </c>
      <c r="H15" s="23">
        <f t="shared" si="2"/>
        <v>0.13600000000000001</v>
      </c>
      <c r="I15" s="26"/>
      <c r="J15" s="26">
        <v>1</v>
      </c>
      <c r="K15" s="28">
        <f t="shared" si="1"/>
        <v>1.3600000000000001E-2</v>
      </c>
    </row>
    <row r="16" spans="1:14" x14ac:dyDescent="0.25">
      <c r="A16" s="12" t="s">
        <v>32</v>
      </c>
      <c r="B16" t="s">
        <v>33</v>
      </c>
      <c r="C16" s="18">
        <v>0.1</v>
      </c>
      <c r="D16" t="s">
        <v>47</v>
      </c>
      <c r="E16" s="18">
        <v>0.13300000000000001</v>
      </c>
      <c r="F16" s="18">
        <v>5.2999999999999999E-2</v>
      </c>
      <c r="G16" s="18">
        <v>2.3E-2</v>
      </c>
      <c r="H16" s="22">
        <f t="shared" si="2"/>
        <v>0.20899999999999999</v>
      </c>
      <c r="I16" s="26"/>
      <c r="J16" s="26">
        <v>0</v>
      </c>
      <c r="K16" s="28">
        <f t="shared" si="1"/>
        <v>2.0900000000000002E-2</v>
      </c>
    </row>
    <row r="17" spans="1:11" x14ac:dyDescent="0.25">
      <c r="A17" s="13" t="s">
        <v>37</v>
      </c>
      <c r="B17" s="4" t="s">
        <v>34</v>
      </c>
      <c r="C17" s="19">
        <v>0.1</v>
      </c>
      <c r="D17" s="14" t="s">
        <v>48</v>
      </c>
      <c r="E17" s="19">
        <v>0.11600000000000001</v>
      </c>
      <c r="F17" s="19">
        <v>5.2999999999999999E-2</v>
      </c>
      <c r="G17" s="19">
        <v>2.1999999999999999E-2</v>
      </c>
      <c r="H17" s="23">
        <f t="shared" si="2"/>
        <v>0.191</v>
      </c>
      <c r="I17" s="26"/>
      <c r="J17" s="26">
        <v>0</v>
      </c>
      <c r="K17" s="28">
        <f t="shared" si="1"/>
        <v>1.9100000000000002E-2</v>
      </c>
    </row>
    <row r="18" spans="1:11" x14ac:dyDescent="0.25">
      <c r="A18" s="32" t="s">
        <v>35</v>
      </c>
      <c r="B18" s="15" t="s">
        <v>36</v>
      </c>
      <c r="C18" s="20">
        <v>0.1</v>
      </c>
      <c r="D18" s="15" t="s">
        <v>49</v>
      </c>
      <c r="E18" s="20">
        <v>0.27600000000000002</v>
      </c>
      <c r="F18" s="20">
        <v>5.5E-2</v>
      </c>
      <c r="G18" s="20">
        <v>2.3E-2</v>
      </c>
      <c r="H18" s="24">
        <f t="shared" si="2"/>
        <v>0.35400000000000004</v>
      </c>
      <c r="I18" s="26"/>
      <c r="J18" s="29" t="s">
        <v>12</v>
      </c>
      <c r="K18" s="30">
        <f>SUM(K8:K17)</f>
        <v>0.18382000000000004</v>
      </c>
    </row>
    <row r="20" spans="1:11" ht="18.75" x14ac:dyDescent="0.3">
      <c r="D20" s="2" t="s">
        <v>13</v>
      </c>
    </row>
    <row r="21" spans="1:11" ht="15.75" x14ac:dyDescent="0.25">
      <c r="D21" s="31">
        <f>SUM(C9:C18)</f>
        <v>0.99999999999999989</v>
      </c>
    </row>
    <row r="23" spans="1:11" ht="18.75" x14ac:dyDescent="0.3">
      <c r="D23" s="2" t="s">
        <v>17</v>
      </c>
    </row>
    <row r="24" spans="1:11" ht="15.75" x14ac:dyDescent="0.25">
      <c r="D24" s="25" cm="1">
        <f t="array" ref="D24">SUMPRODUCT(C9:C18, F9:F18 + G9:G18)</f>
        <v>9.1120000000000007E-2</v>
      </c>
    </row>
    <row r="26" spans="1:11" ht="18.75" x14ac:dyDescent="0.3">
      <c r="A26" s="5"/>
      <c r="D26" s="2" t="s">
        <v>16</v>
      </c>
    </row>
    <row r="27" spans="1:11" ht="15.75" x14ac:dyDescent="0.25">
      <c r="D27" s="25">
        <f>SUMPRODUCT(C9:C18, H9:H18)/SUM(C9:C18)</f>
        <v>0.21922000000000008</v>
      </c>
    </row>
    <row r="29" spans="1:11" x14ac:dyDescent="0.25">
      <c r="B29" s="1"/>
      <c r="C29" s="1"/>
      <c r="D29" s="1"/>
      <c r="E29" s="1"/>
      <c r="F29" s="1"/>
      <c r="G29" s="1"/>
      <c r="H29" s="1"/>
      <c r="I29" s="1"/>
    </row>
    <row r="30" spans="1:11" ht="18.75" x14ac:dyDescent="0.3">
      <c r="A30" s="3" t="s">
        <v>2</v>
      </c>
      <c r="B30" s="1"/>
      <c r="C30" s="1"/>
      <c r="D30" s="1"/>
      <c r="E30" s="1"/>
      <c r="F30" s="1"/>
      <c r="G30" s="1"/>
      <c r="H30" s="1"/>
      <c r="I30" s="1"/>
    </row>
    <row r="31" spans="1:11" x14ac:dyDescent="0.25">
      <c r="A31" t="s">
        <v>15</v>
      </c>
    </row>
    <row r="32" spans="1:11" x14ac:dyDescent="0.25">
      <c r="A32" t="s">
        <v>3</v>
      </c>
    </row>
  </sheetData>
  <mergeCells count="1">
    <mergeCell ref="J7:K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Growth Portfolio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 Clark</dc:creator>
  <cp:lastModifiedBy>Vishal Teckchandani</cp:lastModifiedBy>
  <dcterms:created xsi:type="dcterms:W3CDTF">2025-05-13T23:55:08Z</dcterms:created>
  <dcterms:modified xsi:type="dcterms:W3CDTF">2025-07-31T00:39:41Z</dcterms:modified>
</cp:coreProperties>
</file>