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magic\Downloads\"/>
    </mc:Choice>
  </mc:AlternateContent>
  <xr:revisionPtr revIDLastSave="0" documentId="13_ncr:1_{95F2CE46-0C70-4D98-932F-FFD696FF5413}" xr6:coauthVersionLast="47" xr6:coauthVersionMax="47" xr10:uidLastSave="{00000000-0000-0000-0000-000000000000}"/>
  <bookViews>
    <workbookView xWindow="-120" yWindow="-120" windowWidth="29040" windowHeight="15720" xr2:uid="{00000000-000D-0000-FFFF-FFFF00000000}"/>
  </bookViews>
  <sheets>
    <sheet name="Growth Portfol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J7" i="1"/>
  <c r="G18" i="1" l="1"/>
  <c r="H18" i="1" s="1"/>
  <c r="K18" i="1" s="1"/>
  <c r="G17" i="1"/>
  <c r="G16" i="1"/>
  <c r="H16" i="1" s="1"/>
  <c r="K16" i="1" s="1"/>
  <c r="G15" i="1"/>
  <c r="G14" i="1"/>
  <c r="H14" i="1" s="1"/>
  <c r="K14" i="1" s="1"/>
  <c r="G13" i="1"/>
  <c r="H13" i="1" s="1"/>
  <c r="K13" i="1" s="1"/>
  <c r="G12" i="1"/>
  <c r="H12" i="1" s="1"/>
  <c r="K12" i="1" s="1"/>
  <c r="G11" i="1"/>
  <c r="H11" i="1" s="1"/>
  <c r="K11" i="1" s="1"/>
  <c r="G10" i="1"/>
  <c r="G9" i="1"/>
  <c r="H9" i="1" s="1"/>
  <c r="K9" i="1" s="1"/>
  <c r="K19" i="1" s="1"/>
  <c r="H15" i="1"/>
  <c r="K15" i="1" s="1"/>
  <c r="H17" i="1"/>
  <c r="K17" i="1" s="1"/>
  <c r="H10" i="1"/>
  <c r="K10" i="1" s="1"/>
  <c r="D26" i="1" l="1"/>
</calcChain>
</file>

<file path=xl/sharedStrings.xml><?xml version="1.0" encoding="utf-8"?>
<sst xmlns="http://schemas.openxmlformats.org/spreadsheetml/2006/main" count="50" uniqueCount="47">
  <si>
    <t>Weight (%)</t>
  </si>
  <si>
    <t>Unlisted</t>
  </si>
  <si>
    <t>Macquarie Group</t>
  </si>
  <si>
    <t>MQG</t>
  </si>
  <si>
    <t>Ticker</t>
  </si>
  <si>
    <t xml:space="preserve">DISCLAIMER </t>
  </si>
  <si>
    <t>The portfolios presented in this article are not financial advice or investment recommendations. They are designed for educational purposes only, to provide insight into how professional investors construct growth-oriented portfolios and think about asset allocation.</t>
  </si>
  <si>
    <t>Any expected returns mentioned are forecasts only and are not guaranteed. They are based on the views and assumptions of the contributors and may not eventuate. Readers should consider their personal circumstances and consult a licensed financial adviser before making any investment decisions.</t>
  </si>
  <si>
    <t>IOO</t>
  </si>
  <si>
    <t>iShares Global 100</t>
  </si>
  <si>
    <t>Broad global equity exposure with low fees. Fairly concentrated. Captures some non-US. Unhedged for crisis protection.</t>
  </si>
  <si>
    <t>Berkshire Hathaway</t>
  </si>
  <si>
    <t>Diverfied portfolio of businesses that blend well with the above. Massive cash holding. Worlds best money managers at no cost.</t>
  </si>
  <si>
    <t>BRK.B.NYS</t>
  </si>
  <si>
    <t>W H Soul Pattinson</t>
  </si>
  <si>
    <t>CSL</t>
  </si>
  <si>
    <t>REA</t>
  </si>
  <si>
    <t>SOL</t>
  </si>
  <si>
    <t>REA Group</t>
  </si>
  <si>
    <t>Wesfarmers</t>
  </si>
  <si>
    <t>WES</t>
  </si>
  <si>
    <t>GMG</t>
  </si>
  <si>
    <t>Goodman Group</t>
  </si>
  <si>
    <t>Premier ASX growth business. Tailwinds of rising house prices, rising house stock and growing population. Hard to see disruption.</t>
  </si>
  <si>
    <t>Company has morphed into a listed investment portfolio offering access to private equity and credit. Scale advantages. Mgmt team.</t>
  </si>
  <si>
    <t>World class land bank that is leveraged to data centre and industrial asset development. Bullt proof balance sheet. Mgmt.</t>
  </si>
  <si>
    <t>Heavily incentivised bankers chasing value creation with a deep balance sheet behind them and strong risk framework. Allignment. Mgmt</t>
  </si>
  <si>
    <t xml:space="preserve">Listed private equity. Bullet proof balance sheet. Strength is capital allocation and mgmt. </t>
  </si>
  <si>
    <t>Strong and durable growth pipeline. Great balance sheet and mgmt team. Long term tailwinds.</t>
  </si>
  <si>
    <t>High quality manager investing in unlisted assets. Should deliver a market style or better with less volatility than public equities.</t>
  </si>
  <si>
    <t xml:space="preserve">Follow Ben's Livewire Profile </t>
  </si>
  <si>
    <t>tmsprivate.com.au</t>
  </si>
  <si>
    <t>Thesis</t>
  </si>
  <si>
    <t>Stock/Fund name</t>
  </si>
  <si>
    <r>
      <t xml:space="preserve"> Capital Return 
</t>
    </r>
    <r>
      <rPr>
        <sz val="11"/>
        <color rgb="FFFFFFFF"/>
        <rFont val="Calibri"/>
        <family val="2"/>
      </rPr>
      <t>(% per annum)</t>
    </r>
  </si>
  <si>
    <r>
      <t xml:space="preserve">Income Return 
</t>
    </r>
    <r>
      <rPr>
        <sz val="11"/>
        <color rgb="FFFFFFFF"/>
        <rFont val="Calibri"/>
        <family val="2"/>
      </rPr>
      <t>(% per annum)</t>
    </r>
  </si>
  <si>
    <r>
      <t xml:space="preserve">Other Return 
</t>
    </r>
    <r>
      <rPr>
        <sz val="11"/>
        <color rgb="FFFFFFFF"/>
        <rFont val="Calibri"/>
        <family val="2"/>
      </rPr>
      <t>(e.g. FX, franking)</t>
    </r>
  </si>
  <si>
    <r>
      <t xml:space="preserve">Total Return 
</t>
    </r>
    <r>
      <rPr>
        <sz val="11"/>
        <color rgb="FFFFFFFF"/>
        <rFont val="Calibri"/>
        <family val="2"/>
      </rPr>
      <t>(% per annum.)</t>
    </r>
  </si>
  <si>
    <t>Franking %</t>
  </si>
  <si>
    <t>Check</t>
  </si>
  <si>
    <t>Weighted avg exp ret:</t>
  </si>
  <si>
    <t>Hamilton Lane Global Private Assets Fund</t>
  </si>
  <si>
    <t>Total average expected return based on asset weights (p.a.)</t>
  </si>
  <si>
    <t xml:space="preserve">Growth Portfolio  </t>
  </si>
  <si>
    <t>Partners Global Private Markets Fund</t>
  </si>
  <si>
    <t>Ben Clark, Portfolio Manager, TMS Private Wealth</t>
  </si>
  <si>
    <t>Total Portfolio Weight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</si>
</sst>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
  </numFmts>
  <fonts count="18" x14ac:knownFonts="1">
    <font>
      <sz val="11"/>
      <color theme="1"/>
      <name val="Calibri"/>
      <family val="2"/>
      <scheme val="minor"/>
    </font>
    <font>
      <i/>
      <sz val="11"/>
      <color theme="1"/>
      <name val="Calibri"/>
      <family val="2"/>
      <scheme val="minor"/>
    </font>
    <font>
      <sz val="12"/>
      <color rgb="FF000000"/>
      <name val="Calibri"/>
      <family val="2"/>
    </font>
    <font>
      <b/>
      <sz val="14"/>
      <color rgb="FF000000"/>
      <name val="Georgia"/>
      <family val="1"/>
    </font>
    <font>
      <sz val="14"/>
      <color rgb="FFFFFFFF"/>
      <name val="Calibri"/>
      <family val="2"/>
    </font>
    <font>
      <sz val="11"/>
      <color rgb="FF000000"/>
      <name val="Calibri"/>
      <family val="2"/>
    </font>
    <font>
      <sz val="11"/>
      <color rgb="FF000000"/>
      <name val="Georgia"/>
      <family val="1"/>
    </font>
    <font>
      <b/>
      <sz val="14"/>
      <color theme="1"/>
      <name val="Calibri"/>
      <family val="2"/>
      <scheme val="minor"/>
    </font>
    <font>
      <sz val="11"/>
      <color theme="1"/>
      <name val="Georgia"/>
      <family val="1"/>
    </font>
    <font>
      <u/>
      <sz val="11"/>
      <color theme="10"/>
      <name val="Calibri"/>
      <family val="2"/>
      <scheme val="minor"/>
    </font>
    <font>
      <i/>
      <sz val="11"/>
      <color theme="1"/>
      <name val="Georgia"/>
      <family val="1"/>
    </font>
    <font>
      <sz val="11"/>
      <color rgb="FFFFFFFF"/>
      <name val="Calibri"/>
      <family val="2"/>
    </font>
    <font>
      <sz val="11"/>
      <color theme="1"/>
      <name val="Calibri"/>
      <family val="2"/>
      <scheme val="minor"/>
    </font>
    <font>
      <b/>
      <sz val="12"/>
      <color rgb="FF242342"/>
      <name val="Arial"/>
      <family val="2"/>
    </font>
    <font>
      <b/>
      <sz val="11"/>
      <color theme="0"/>
      <name val="Calibri"/>
      <family val="2"/>
      <scheme val="minor"/>
    </font>
    <font>
      <sz val="11"/>
      <color theme="0"/>
      <name val="Calibri"/>
      <family val="2"/>
      <scheme val="minor"/>
    </font>
    <font>
      <b/>
      <sz val="14"/>
      <color theme="0"/>
      <name val="Calibri"/>
      <family val="2"/>
    </font>
    <font>
      <sz val="14"/>
      <color theme="0"/>
      <name val="Calibri"/>
      <family val="2"/>
    </font>
  </fonts>
  <fills count="7">
    <fill>
      <patternFill patternType="none"/>
    </fill>
    <fill>
      <patternFill patternType="gray125"/>
    </fill>
    <fill>
      <patternFill patternType="solid">
        <fgColor rgb="FF18202D"/>
        <bgColor rgb="FF18202D"/>
      </patternFill>
    </fill>
    <fill>
      <patternFill patternType="solid">
        <fgColor rgb="FFF6F0E4"/>
        <bgColor rgb="FFF6F0E4"/>
      </patternFill>
    </fill>
    <fill>
      <patternFill patternType="solid">
        <fgColor rgb="FFF6F0E4"/>
        <bgColor indexed="64"/>
      </patternFill>
    </fill>
    <fill>
      <patternFill patternType="solid">
        <fgColor theme="0"/>
        <bgColor indexed="64"/>
      </patternFill>
    </fill>
    <fill>
      <patternFill patternType="solid">
        <fgColor theme="0"/>
        <bgColor rgb="FF18202D"/>
      </patternFill>
    </fill>
  </fills>
  <borders count="10">
    <border>
      <left/>
      <right/>
      <top/>
      <bottom/>
      <diagonal/>
    </border>
    <border>
      <left style="thin">
        <color rgb="FFE4EBEF"/>
      </left>
      <right style="thin">
        <color rgb="FFE4EBE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applyNumberFormat="0" applyFill="0" applyBorder="0" applyAlignment="0" applyProtection="0"/>
    <xf numFmtId="9" fontId="12" fillId="0" borderId="0" applyFont="0" applyFill="0" applyBorder="0" applyAlignment="0" applyProtection="0"/>
  </cellStyleXfs>
  <cellXfs count="37">
    <xf numFmtId="0" fontId="0" fillId="0" borderId="0" xfId="0"/>
    <xf numFmtId="0" fontId="1" fillId="0" borderId="0" xfId="0" applyFont="1"/>
    <xf numFmtId="0" fontId="4" fillId="2" borderId="0" xfId="0" applyFont="1" applyFill="1" applyAlignment="1">
      <alignment horizontal="center"/>
    </xf>
    <xf numFmtId="0" fontId="7" fillId="0" borderId="0" xfId="0" applyFont="1"/>
    <xf numFmtId="10" fontId="5" fillId="3" borderId="1" xfId="0" applyNumberFormat="1" applyFont="1" applyFill="1" applyBorder="1" applyAlignment="1">
      <alignment horizontal="left"/>
    </xf>
    <xf numFmtId="0" fontId="10" fillId="0" borderId="0" xfId="0" applyFont="1"/>
    <xf numFmtId="0" fontId="3" fillId="5" borderId="0" xfId="0" applyFont="1" applyFill="1"/>
    <xf numFmtId="0" fontId="0" fillId="5" borderId="0" xfId="0" applyFill="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8" fillId="0" borderId="5" xfId="0" applyFont="1" applyBorder="1"/>
    <xf numFmtId="0" fontId="6" fillId="3" borderId="5" xfId="0" applyFont="1" applyFill="1" applyBorder="1"/>
    <xf numFmtId="0" fontId="0" fillId="4" borderId="0" xfId="0" applyFill="1"/>
    <xf numFmtId="0" fontId="0" fillId="0" borderId="7" xfId="0" applyBorder="1"/>
    <xf numFmtId="0" fontId="0" fillId="0" borderId="8" xfId="0" applyBorder="1"/>
    <xf numFmtId="0" fontId="9" fillId="5" borderId="0" xfId="1" applyFill="1"/>
    <xf numFmtId="8" fontId="13" fillId="0" borderId="0" xfId="0" applyNumberFormat="1" applyFont="1"/>
    <xf numFmtId="164" fontId="0" fillId="0" borderId="0" xfId="2" applyNumberFormat="1" applyFont="1"/>
    <xf numFmtId="164" fontId="0" fillId="4" borderId="0" xfId="2" applyNumberFormat="1" applyFont="1" applyFill="1"/>
    <xf numFmtId="164" fontId="0" fillId="0" borderId="8" xfId="2" applyNumberFormat="1" applyFont="1" applyBorder="1"/>
    <xf numFmtId="164" fontId="0" fillId="0" borderId="0" xfId="2" applyNumberFormat="1" applyFont="1" applyBorder="1" applyAlignment="1">
      <alignment vertical="top"/>
    </xf>
    <xf numFmtId="164" fontId="0" fillId="0" borderId="6" xfId="2" applyNumberFormat="1" applyFont="1" applyBorder="1"/>
    <xf numFmtId="164" fontId="0" fillId="4" borderId="6" xfId="2" applyNumberFormat="1" applyFont="1" applyFill="1" applyBorder="1"/>
    <xf numFmtId="164" fontId="0" fillId="0" borderId="9" xfId="2" applyNumberFormat="1" applyFont="1" applyBorder="1"/>
    <xf numFmtId="164" fontId="2" fillId="3" borderId="0" xfId="2" applyNumberFormat="1" applyFont="1" applyFill="1" applyAlignment="1">
      <alignment horizontal="center"/>
    </xf>
    <xf numFmtId="9" fontId="0" fillId="0" borderId="0" xfId="2" applyFont="1"/>
    <xf numFmtId="9" fontId="0" fillId="4" borderId="0" xfId="2" applyFont="1" applyFill="1"/>
    <xf numFmtId="9" fontId="0" fillId="0" borderId="8" xfId="2" applyFont="1" applyBorder="1"/>
    <xf numFmtId="0" fontId="15" fillId="5" borderId="0" xfId="0" applyFont="1" applyFill="1"/>
    <xf numFmtId="0" fontId="17" fillId="6" borderId="0" xfId="0" applyFont="1" applyFill="1" applyAlignment="1">
      <alignment horizontal="center" wrapText="1"/>
    </xf>
    <xf numFmtId="164" fontId="15" fillId="5" borderId="0" xfId="0" applyNumberFormat="1" applyFont="1" applyFill="1"/>
    <xf numFmtId="0" fontId="14" fillId="5" borderId="0" xfId="0" applyFont="1" applyFill="1" applyAlignment="1">
      <alignment horizontal="right"/>
    </xf>
    <xf numFmtId="164" fontId="14" fillId="5" borderId="0" xfId="0" applyNumberFormat="1" applyFont="1" applyFill="1"/>
    <xf numFmtId="9" fontId="2" fillId="3" borderId="0" xfId="0" applyNumberFormat="1" applyFont="1" applyFill="1" applyAlignment="1">
      <alignment horizontal="center"/>
    </xf>
    <xf numFmtId="0" fontId="16" fillId="6" borderId="0" xfId="0" applyFont="1" applyFill="1" applyAlignment="1">
      <alignment horizont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6F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msprivate.com.au/" TargetMode="External"/><Relationship Id="rId1" Type="http://schemas.openxmlformats.org/officeDocument/2006/relationships/hyperlink" Target="https://www.livewiremarkets.com/contributors/ben-cl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tabSelected="1" topLeftCell="A3" zoomScale="130" zoomScaleNormal="130" workbookViewId="0">
      <selection activeCell="D22" sqref="D22"/>
    </sheetView>
  </sheetViews>
  <sheetFormatPr defaultColWidth="8.85546875" defaultRowHeight="15" x14ac:dyDescent="0.25"/>
  <cols>
    <col min="1" max="1" width="40.28515625" customWidth="1"/>
    <col min="2" max="2" width="15" bestFit="1" customWidth="1"/>
    <col min="3" max="3" width="13.5703125" bestFit="1" customWidth="1"/>
    <col min="4" max="4" width="109" customWidth="1"/>
    <col min="5" max="8" width="18.85546875" customWidth="1"/>
    <col min="10" max="10" width="12.7109375" bestFit="1" customWidth="1"/>
    <col min="11" max="11" width="9.7109375" bestFit="1" customWidth="1"/>
    <col min="14" max="14" width="9.5703125" bestFit="1" customWidth="1"/>
  </cols>
  <sheetData>
    <row r="1" spans="1:14" x14ac:dyDescent="0.25">
      <c r="I1" s="7"/>
      <c r="J1" s="7"/>
      <c r="K1" s="7"/>
    </row>
    <row r="2" spans="1:14" ht="18" x14ac:dyDescent="0.25">
      <c r="A2" s="6" t="s">
        <v>45</v>
      </c>
      <c r="B2" s="7"/>
      <c r="C2" s="7"/>
      <c r="D2" s="7"/>
      <c r="E2" s="7"/>
      <c r="F2" s="7"/>
      <c r="G2" s="7"/>
      <c r="H2" s="7"/>
      <c r="I2" s="7"/>
      <c r="J2" s="7"/>
      <c r="K2" s="7"/>
    </row>
    <row r="3" spans="1:14" x14ac:dyDescent="0.25">
      <c r="A3" s="17" t="s">
        <v>30</v>
      </c>
      <c r="B3" s="7"/>
      <c r="C3" s="7"/>
      <c r="D3" s="7"/>
      <c r="E3" s="7"/>
      <c r="F3" s="7"/>
      <c r="G3" s="7"/>
      <c r="H3" s="7"/>
      <c r="I3" s="7"/>
      <c r="J3" s="7"/>
      <c r="K3" s="7"/>
    </row>
    <row r="4" spans="1:14" x14ac:dyDescent="0.25">
      <c r="A4" s="17" t="s">
        <v>31</v>
      </c>
      <c r="B4" s="7"/>
      <c r="C4" s="7"/>
      <c r="D4" s="7"/>
      <c r="E4" s="7"/>
      <c r="F4" s="7"/>
      <c r="G4" s="7"/>
      <c r="H4" s="7"/>
      <c r="I4" s="7"/>
      <c r="J4" s="7"/>
      <c r="K4" s="7"/>
    </row>
    <row r="5" spans="1:14" x14ac:dyDescent="0.25">
      <c r="A5" s="7"/>
      <c r="B5" s="7"/>
      <c r="C5" s="7"/>
      <c r="D5" s="7"/>
      <c r="E5" s="7"/>
      <c r="F5" s="7"/>
      <c r="G5" s="7"/>
      <c r="H5" s="7"/>
      <c r="I5" s="7"/>
      <c r="J5" s="7"/>
      <c r="K5" s="7"/>
    </row>
    <row r="6" spans="1:14" x14ac:dyDescent="0.25">
      <c r="A6" s="7"/>
      <c r="B6" s="7"/>
      <c r="C6" s="7"/>
      <c r="D6" s="7"/>
      <c r="E6" s="7"/>
      <c r="F6" s="7"/>
      <c r="G6" s="7"/>
      <c r="H6" s="7"/>
      <c r="I6" s="7"/>
      <c r="J6" s="7"/>
      <c r="K6" s="7"/>
    </row>
    <row r="7" spans="1:14" ht="18.75" x14ac:dyDescent="0.3">
      <c r="A7" s="6" t="s">
        <v>43</v>
      </c>
      <c r="B7" s="7"/>
      <c r="C7" s="7"/>
      <c r="D7" s="7"/>
      <c r="E7" s="30"/>
      <c r="F7" s="30"/>
      <c r="G7" s="30"/>
      <c r="H7" s="30"/>
      <c r="I7" s="30"/>
      <c r="J7" s="36" t="str">
        <f>"- No show -"</f>
        <v>- No show -</v>
      </c>
      <c r="K7" s="36"/>
    </row>
    <row r="8" spans="1:14" ht="37.5" x14ac:dyDescent="0.3">
      <c r="A8" s="8" t="s">
        <v>33</v>
      </c>
      <c r="B8" s="9" t="s">
        <v>4</v>
      </c>
      <c r="C8" s="9" t="s">
        <v>0</v>
      </c>
      <c r="D8" s="9" t="s">
        <v>32</v>
      </c>
      <c r="E8" s="10" t="s">
        <v>34</v>
      </c>
      <c r="F8" s="10" t="s">
        <v>35</v>
      </c>
      <c r="G8" s="10" t="s">
        <v>36</v>
      </c>
      <c r="H8" s="11" t="s">
        <v>37</v>
      </c>
      <c r="I8" s="30"/>
      <c r="J8" s="31" t="s">
        <v>38</v>
      </c>
      <c r="K8" s="31" t="s">
        <v>39</v>
      </c>
      <c r="N8" s="18"/>
    </row>
    <row r="9" spans="1:14" x14ac:dyDescent="0.25">
      <c r="A9" s="12" t="s">
        <v>9</v>
      </c>
      <c r="B9" t="s">
        <v>8</v>
      </c>
      <c r="C9" s="27">
        <v>0.4</v>
      </c>
      <c r="D9" t="s">
        <v>10</v>
      </c>
      <c r="E9" s="19">
        <v>0.09</v>
      </c>
      <c r="F9" s="19">
        <v>0.01</v>
      </c>
      <c r="G9" s="22">
        <f>F9/(1-J9*0.3)-F9</f>
        <v>0</v>
      </c>
      <c r="H9" s="23">
        <f>E9+F9+G9</f>
        <v>9.9999999999999992E-2</v>
      </c>
      <c r="I9" s="30"/>
      <c r="J9" s="30">
        <v>0</v>
      </c>
      <c r="K9" s="32">
        <f>C9*H9</f>
        <v>0.04</v>
      </c>
    </row>
    <row r="10" spans="1:14" x14ac:dyDescent="0.25">
      <c r="A10" s="13" t="s">
        <v>11</v>
      </c>
      <c r="B10" s="4" t="s">
        <v>13</v>
      </c>
      <c r="C10" s="28">
        <v>0.2</v>
      </c>
      <c r="D10" s="14" t="s">
        <v>12</v>
      </c>
      <c r="E10" s="20">
        <v>0.09</v>
      </c>
      <c r="F10" s="20">
        <v>0</v>
      </c>
      <c r="G10" s="20">
        <f t="shared" ref="G10:G18" si="0">F10/(1-J10*0.3)-F10</f>
        <v>0</v>
      </c>
      <c r="H10" s="24">
        <f>E10+F10+G10</f>
        <v>0.09</v>
      </c>
      <c r="I10" s="30"/>
      <c r="J10" s="30">
        <v>0</v>
      </c>
      <c r="K10" s="32">
        <f t="shared" ref="K10:K18" si="1">C10*H10</f>
        <v>1.7999999999999999E-2</v>
      </c>
      <c r="N10" s="19"/>
    </row>
    <row r="11" spans="1:14" x14ac:dyDescent="0.25">
      <c r="A11" s="12" t="s">
        <v>15</v>
      </c>
      <c r="B11" t="s">
        <v>15</v>
      </c>
      <c r="C11" s="27">
        <v>0.05</v>
      </c>
      <c r="D11" t="s">
        <v>28</v>
      </c>
      <c r="E11" s="19">
        <v>7.0000000000000007E-2</v>
      </c>
      <c r="F11" s="19">
        <v>1.7000000000000001E-2</v>
      </c>
      <c r="G11" s="19">
        <f t="shared" si="0"/>
        <v>0</v>
      </c>
      <c r="H11" s="23">
        <f t="shared" ref="H11:H18" si="2">E11+F11+G11</f>
        <v>8.7000000000000008E-2</v>
      </c>
      <c r="I11" s="30"/>
      <c r="J11" s="30">
        <v>0</v>
      </c>
      <c r="K11" s="32">
        <f t="shared" si="1"/>
        <v>4.3500000000000006E-3</v>
      </c>
    </row>
    <row r="12" spans="1:14" x14ac:dyDescent="0.25">
      <c r="A12" s="13" t="s">
        <v>22</v>
      </c>
      <c r="B12" s="4" t="s">
        <v>21</v>
      </c>
      <c r="C12" s="28">
        <v>0.05</v>
      </c>
      <c r="D12" s="14" t="s">
        <v>25</v>
      </c>
      <c r="E12" s="20">
        <v>7.0000000000000007E-2</v>
      </c>
      <c r="F12" s="20">
        <v>0.01</v>
      </c>
      <c r="G12" s="20">
        <f t="shared" si="0"/>
        <v>0</v>
      </c>
      <c r="H12" s="24">
        <f t="shared" si="2"/>
        <v>0.08</v>
      </c>
      <c r="I12" s="30"/>
      <c r="J12" s="30">
        <v>0</v>
      </c>
      <c r="K12" s="32">
        <f t="shared" si="1"/>
        <v>4.0000000000000001E-3</v>
      </c>
    </row>
    <row r="13" spans="1:14" x14ac:dyDescent="0.25">
      <c r="A13" s="12" t="s">
        <v>2</v>
      </c>
      <c r="B13" t="s">
        <v>3</v>
      </c>
      <c r="C13" s="27">
        <v>0.05</v>
      </c>
      <c r="D13" t="s">
        <v>26</v>
      </c>
      <c r="E13" s="19">
        <v>0.05</v>
      </c>
      <c r="F13" s="19">
        <v>3.1E-2</v>
      </c>
      <c r="G13" s="19">
        <f t="shared" si="0"/>
        <v>3.6368715083798867E-3</v>
      </c>
      <c r="H13" s="23">
        <f t="shared" si="2"/>
        <v>8.4636871508379896E-2</v>
      </c>
      <c r="I13" s="30"/>
      <c r="J13" s="30">
        <v>0.35</v>
      </c>
      <c r="K13" s="32">
        <f t="shared" si="1"/>
        <v>4.2318435754189953E-3</v>
      </c>
    </row>
    <row r="14" spans="1:14" x14ac:dyDescent="0.25">
      <c r="A14" s="13" t="s">
        <v>18</v>
      </c>
      <c r="B14" s="4" t="s">
        <v>16</v>
      </c>
      <c r="C14" s="28">
        <v>0.05</v>
      </c>
      <c r="D14" s="14" t="s">
        <v>23</v>
      </c>
      <c r="E14" s="20">
        <v>0.08</v>
      </c>
      <c r="F14" s="20">
        <v>8.9999999999999993E-3</v>
      </c>
      <c r="G14" s="20">
        <f t="shared" si="0"/>
        <v>3.8571428571428576E-3</v>
      </c>
      <c r="H14" s="24">
        <f t="shared" si="2"/>
        <v>9.285714285714286E-2</v>
      </c>
      <c r="I14" s="30"/>
      <c r="J14" s="30">
        <v>1</v>
      </c>
      <c r="K14" s="32">
        <f t="shared" si="1"/>
        <v>4.642857142857143E-3</v>
      </c>
    </row>
    <row r="15" spans="1:14" x14ac:dyDescent="0.25">
      <c r="A15" s="12" t="s">
        <v>14</v>
      </c>
      <c r="B15" t="s">
        <v>17</v>
      </c>
      <c r="C15" s="27">
        <v>0.05</v>
      </c>
      <c r="D15" t="s">
        <v>24</v>
      </c>
      <c r="E15" s="19">
        <v>0.06</v>
      </c>
      <c r="F15" s="19">
        <v>2.6499999999999999E-2</v>
      </c>
      <c r="G15" s="19">
        <f t="shared" si="0"/>
        <v>1.1357142857142861E-2</v>
      </c>
      <c r="H15" s="23">
        <f t="shared" si="2"/>
        <v>9.7857142857142851E-2</v>
      </c>
      <c r="I15" s="30"/>
      <c r="J15" s="30">
        <v>1</v>
      </c>
      <c r="K15" s="32">
        <f t="shared" si="1"/>
        <v>4.8928571428571432E-3</v>
      </c>
    </row>
    <row r="16" spans="1:14" x14ac:dyDescent="0.25">
      <c r="A16" s="13" t="s">
        <v>19</v>
      </c>
      <c r="B16" s="4" t="s">
        <v>20</v>
      </c>
      <c r="C16" s="28">
        <v>0.05</v>
      </c>
      <c r="D16" s="14" t="s">
        <v>27</v>
      </c>
      <c r="E16" s="20">
        <v>0.06</v>
      </c>
      <c r="F16" s="20">
        <v>2.4400000000000002E-2</v>
      </c>
      <c r="G16" s="20">
        <f t="shared" si="0"/>
        <v>1.0457142857142863E-2</v>
      </c>
      <c r="H16" s="24">
        <f t="shared" si="2"/>
        <v>9.4857142857142862E-2</v>
      </c>
      <c r="I16" s="30"/>
      <c r="J16" s="30">
        <v>1</v>
      </c>
      <c r="K16" s="32">
        <f t="shared" si="1"/>
        <v>4.7428571428571433E-3</v>
      </c>
    </row>
    <row r="17" spans="1:11" x14ac:dyDescent="0.25">
      <c r="A17" s="12" t="s">
        <v>44</v>
      </c>
      <c r="B17" t="s">
        <v>1</v>
      </c>
      <c r="C17" s="27">
        <v>0.05</v>
      </c>
      <c r="D17" t="s">
        <v>29</v>
      </c>
      <c r="E17" s="19">
        <v>8.5000000000000006E-2</v>
      </c>
      <c r="F17" s="19">
        <v>0.01</v>
      </c>
      <c r="G17" s="19">
        <f t="shared" si="0"/>
        <v>0</v>
      </c>
      <c r="H17" s="23">
        <f t="shared" si="2"/>
        <v>9.5000000000000001E-2</v>
      </c>
      <c r="I17" s="30"/>
      <c r="J17" s="30">
        <v>0</v>
      </c>
      <c r="K17" s="32">
        <f t="shared" si="1"/>
        <v>4.7500000000000007E-3</v>
      </c>
    </row>
    <row r="18" spans="1:11" x14ac:dyDescent="0.25">
      <c r="A18" s="13" t="s">
        <v>41</v>
      </c>
      <c r="B18" s="4" t="s">
        <v>1</v>
      </c>
      <c r="C18" s="28">
        <v>0.05</v>
      </c>
      <c r="D18" s="14" t="s">
        <v>29</v>
      </c>
      <c r="E18" s="20">
        <v>8.5000000000000006E-2</v>
      </c>
      <c r="F18" s="20">
        <v>0.01</v>
      </c>
      <c r="G18" s="20">
        <f t="shared" si="0"/>
        <v>0</v>
      </c>
      <c r="H18" s="24">
        <f t="shared" si="2"/>
        <v>9.5000000000000001E-2</v>
      </c>
      <c r="I18" s="30"/>
      <c r="J18" s="30">
        <v>0</v>
      </c>
      <c r="K18" s="32">
        <f t="shared" si="1"/>
        <v>4.7500000000000007E-3</v>
      </c>
    </row>
    <row r="19" spans="1:11" x14ac:dyDescent="0.25">
      <c r="A19" s="15"/>
      <c r="B19" s="16"/>
      <c r="C19" s="29"/>
      <c r="D19" s="16"/>
      <c r="E19" s="21"/>
      <c r="F19" s="21"/>
      <c r="G19" s="21"/>
      <c r="H19" s="25"/>
      <c r="I19" s="30"/>
      <c r="J19" s="33" t="s">
        <v>40</v>
      </c>
      <c r="K19" s="34">
        <f>SUM(K8:K18)</f>
        <v>9.4360415003990422E-2</v>
      </c>
    </row>
    <row r="21" spans="1:11" ht="18.75" x14ac:dyDescent="0.3">
      <c r="D21" s="2" t="s">
        <v>46</v>
      </c>
    </row>
    <row r="22" spans="1:11" ht="15.75" x14ac:dyDescent="0.25">
      <c r="D22" s="35">
        <f>SUM(C9:C18)</f>
        <v>1.0000000000000004</v>
      </c>
    </row>
    <row r="25" spans="1:11" ht="18.75" x14ac:dyDescent="0.3">
      <c r="D25" s="2" t="s">
        <v>42</v>
      </c>
    </row>
    <row r="26" spans="1:11" ht="15.75" x14ac:dyDescent="0.25">
      <c r="D26" s="26">
        <f>SUMPRODUCT(C9:C19, H9:H19)/SUM(C9:C19)</f>
        <v>9.4360415003990381E-2</v>
      </c>
    </row>
    <row r="27" spans="1:11" x14ac:dyDescent="0.25">
      <c r="A27" s="5"/>
    </row>
    <row r="29" spans="1:11" ht="18.75" x14ac:dyDescent="0.3">
      <c r="A29" s="3" t="s">
        <v>5</v>
      </c>
    </row>
    <row r="30" spans="1:11" x14ac:dyDescent="0.25">
      <c r="A30" t="s">
        <v>6</v>
      </c>
      <c r="B30" s="1"/>
      <c r="C30" s="1"/>
      <c r="D30" s="1"/>
      <c r="E30" s="1"/>
      <c r="F30" s="1"/>
      <c r="G30" s="1"/>
      <c r="H30" s="1"/>
      <c r="I30" s="1"/>
    </row>
    <row r="31" spans="1:11" x14ac:dyDescent="0.25">
      <c r="A31" t="s">
        <v>7</v>
      </c>
      <c r="B31" s="1"/>
      <c r="C31" s="1"/>
      <c r="D31" s="1"/>
      <c r="E31" s="1"/>
      <c r="F31" s="1"/>
      <c r="G31" s="1"/>
      <c r="H31" s="1"/>
      <c r="I31" s="1"/>
    </row>
  </sheetData>
  <mergeCells count="1">
    <mergeCell ref="J7:K7"/>
  </mergeCells>
  <hyperlinks>
    <hyperlink ref="A3" r:id="rId1" display="Livewire Profile " xr:uid="{8CEF4D2D-0ADA-644C-8692-22F806F61504}"/>
    <hyperlink ref="A4" r:id="rId2" display="https://www.tmsprivate.com.au/" xr:uid="{E8FA80CB-51DD-7C4C-B75D-EEE485C9FF5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Growth Portfolio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Clark</dc:creator>
  <cp:lastModifiedBy>Vishal Teckchandani</cp:lastModifiedBy>
  <dcterms:created xsi:type="dcterms:W3CDTF">2025-05-13T23:55:08Z</dcterms:created>
  <dcterms:modified xsi:type="dcterms:W3CDTF">2025-05-30T03:45:01Z</dcterms:modified>
</cp:coreProperties>
</file>