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magic\Downloads\"/>
    </mc:Choice>
  </mc:AlternateContent>
  <xr:revisionPtr revIDLastSave="0" documentId="13_ncr:1_{45FDD23A-CFEE-42E7-9637-AC793EEEEB47}" xr6:coauthVersionLast="47" xr6:coauthVersionMax="47" xr10:uidLastSave="{00000000-0000-0000-0000-000000000000}"/>
  <bookViews>
    <workbookView xWindow="-120" yWindow="-120" windowWidth="29040" windowHeight="15720" xr2:uid="{00000000-000D-0000-FFFF-FFFF00000000}"/>
  </bookViews>
  <sheets>
    <sheet name="Income Portfoli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 l="1"/>
  <c r="G15" i="1"/>
  <c r="G16" i="1"/>
  <c r="G13" i="1"/>
  <c r="H19" i="1"/>
  <c r="D22" i="1" l="1"/>
  <c r="D25" i="1" l="1" a="1"/>
  <c r="D25" i="1" s="1"/>
  <c r="J7" i="1" l="1"/>
  <c r="H18" i="1" l="1"/>
  <c r="K18" i="1" s="1"/>
  <c r="G17" i="1"/>
  <c r="H17" i="1" s="1"/>
  <c r="K17" i="1" s="1"/>
  <c r="H16" i="1"/>
  <c r="K16" i="1" s="1"/>
  <c r="H15" i="1"/>
  <c r="K15" i="1" s="1"/>
  <c r="H14" i="1"/>
  <c r="K14" i="1" s="1"/>
  <c r="H13" i="1"/>
  <c r="K13" i="1" s="1"/>
  <c r="G12" i="1"/>
  <c r="H12" i="1" s="1"/>
  <c r="K12" i="1" s="1"/>
  <c r="G11" i="1"/>
  <c r="H11" i="1" s="1"/>
  <c r="K11" i="1" s="1"/>
  <c r="H10" i="1"/>
  <c r="K10" i="1" s="1"/>
  <c r="G9" i="1"/>
  <c r="H9" i="1" l="1"/>
  <c r="K9" i="1" s="1"/>
  <c r="K19" i="1" s="1"/>
  <c r="D2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<sst xmlns="http://schemas.openxmlformats.org/spreadsheetml/2006/main" count="53" uniqueCount="53">
  <si>
    <t>Weight (%)</t>
  </si>
  <si>
    <t>Ticker</t>
  </si>
  <si>
    <t xml:space="preserve">DISCLAIMER </t>
  </si>
  <si>
    <t>Any expected returns mentioned are forecasts only and are not guaranteed. They are based on the views and assumptions of the contributors and may not eventuate. Readers should consider their personal circumstances and consult a licensed financial adviser before making any investment decisions.</t>
  </si>
  <si>
    <t>Thesis</t>
  </si>
  <si>
    <t>Stock/Fund name</t>
  </si>
  <si>
    <r>
      <t xml:space="preserve"> Capital Return 
</t>
    </r>
    <r>
      <rPr>
        <sz val="11"/>
        <color rgb="FFFFFFFF"/>
        <rFont val="Calibri"/>
        <family val="2"/>
      </rPr>
      <t>(% per annum)</t>
    </r>
  </si>
  <si>
    <r>
      <t xml:space="preserve">Income Return 
</t>
    </r>
    <r>
      <rPr>
        <sz val="11"/>
        <color rgb="FFFFFFFF"/>
        <rFont val="Calibri"/>
        <family val="2"/>
      </rPr>
      <t>(% per annum)</t>
    </r>
  </si>
  <si>
    <r>
      <t xml:space="preserve">Other Return 
</t>
    </r>
    <r>
      <rPr>
        <sz val="11"/>
        <color rgb="FFFFFFFF"/>
        <rFont val="Calibri"/>
        <family val="2"/>
      </rPr>
      <t>(e.g. FX, franking)</t>
    </r>
  </si>
  <si>
    <r>
      <t xml:space="preserve">Total Return 
</t>
    </r>
    <r>
      <rPr>
        <sz val="11"/>
        <color rgb="FFFFFFFF"/>
        <rFont val="Calibri"/>
        <family val="2"/>
      </rPr>
      <t>(% per annum.)</t>
    </r>
  </si>
  <si>
    <t>Franking %</t>
  </si>
  <si>
    <t>Check</t>
  </si>
  <si>
    <t>Weighted avg exp ret:</t>
  </si>
  <si>
    <t>Total Portfolio Weight (%)</t>
  </si>
  <si>
    <t>Income Portfolio</t>
  </si>
  <si>
    <t>The portfolios presented in this article are not financial advice or investment recommendations. They are designed for educational purposes only, to provide insight into how professional investors construct portfolios and think about asset allocation.</t>
  </si>
  <si>
    <t>centaurfinancial.com.au</t>
  </si>
  <si>
    <t>Total expected return of portfolio (p.a.)</t>
  </si>
  <si>
    <t>Average yield inclusive of franking (p.a.)</t>
  </si>
  <si>
    <t>Plato Income Maximiser</t>
  </si>
  <si>
    <t>BetaShares Australian Senior Floating Rate Bond</t>
  </si>
  <si>
    <t>QPON</t>
  </si>
  <si>
    <t>VanEck Global Listed Private Credit (Hedged)</t>
  </si>
  <si>
    <t>LEND</t>
  </si>
  <si>
    <t>Ironbark DWS Global Property Securities</t>
  </si>
  <si>
    <t xml:space="preserve">Yarra Enhanced Income Fund </t>
  </si>
  <si>
    <t>Lazard Global Equity Franchise (Hedged)</t>
  </si>
  <si>
    <t>Vanguard Australian Shares High Yield</t>
  </si>
  <si>
    <t>Western Asset Australian Bond A</t>
  </si>
  <si>
    <t>SSB0122AU</t>
  </si>
  <si>
    <t>JBW0018AU</t>
  </si>
  <si>
    <t>ClearBridge Global Infrastructure Income A</t>
  </si>
  <si>
    <t>TGP0016AU</t>
  </si>
  <si>
    <t>Talaria Global Equity Wholesale</t>
  </si>
  <si>
    <t>AUS0035AU</t>
  </si>
  <si>
    <t>MGL0011AU</t>
  </si>
  <si>
    <t>VHY</t>
  </si>
  <si>
    <t>PL8</t>
  </si>
  <si>
    <t>LAZ7556AU</t>
  </si>
  <si>
    <t>Actively managed global equity strategy focused on delivering consistent income via a derivatives overlay (selling call options), targeting downside protection and investing in undervalued, high-quality companies to enhance capital resilience.</t>
  </si>
  <si>
    <t>Australian listed investment company (LIC) that targets maximised income through dividend rotation and franking optimisation, with a quantitative process designed to avoid dividend traps and reduce risk.</t>
  </si>
  <si>
    <t>Concentrated global equity portfolio investing in companies with strong franchises, high return on capital, low capital intensity, and predictable cashflows; designed to preserve capital and grow income with currency risk hedged.</t>
  </si>
  <si>
    <t>Provides exposure to a portfolio of investment-grade, senior floating rate notes issued by Australian banks; offers income that adjusts with interest rates and provides lower duration risk.</t>
  </si>
  <si>
    <t>Invests in globally listed private credit and business development companies (BDCs), generating attractive income with low correlation to traditional equity and bond markets; fully hedged to AUD.</t>
  </si>
  <si>
    <t>Core Australian fixed income strategy with a focus on government and high-grade corporate bonds, designed to provide income, preserve capital, and reduce volatility through active duration and sector positioning.</t>
  </si>
  <si>
    <t>Focused exposure to essential infrastructure assets (e.g., toll roads, utilities) with regulated or contracted cashflows; delivers stable income linked to inflation with long-term capital growth potential.</t>
  </si>
  <si>
    <t>Actively managed global real estate investment trust (REIT) strategy targeting income and capital appreciation through investment in listed property companies diversified by geography and sector.</t>
  </si>
  <si>
    <t>Multi-sector credit fund investing in a combination of government, corporate, and structured debt instruments to enhance yield while managing risk through rigorous credit analysis and liquidity controls.</t>
  </si>
  <si>
    <t>Passive exposure to a diversified basket of high-yielding Australian companies, screened for dividend sustainability; aims to deliver regular income and franking credits with low management costs.</t>
  </si>
  <si>
    <t>Hugh Robertson, Chief Executive Officer, Centaur Financial Services</t>
  </si>
  <si>
    <t>BHP Billiton</t>
  </si>
  <si>
    <t>BHP</t>
  </si>
  <si>
    <t>BHP offers a high, fully franked dividend yield backed by strong cash flows from diversified commodities - particularly copper and iron ore - making it a reliable income generator with inflation protection and long-term growth tailwinds.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</si>
</sst>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0.0%"/>
  </numFmts>
  <fonts count="21" x14ac:knownFonts="1">
    <font>
      <sz val="11"/>
      <color theme="1"/>
      <name val="Calibri"/>
      <family val="2"/>
      <scheme val="minor"/>
    </font>
    <font>
      <i/>
      <sz val="11"/>
      <color theme="1"/>
      <name val="Calibri"/>
      <family val="2"/>
      <scheme val="minor"/>
    </font>
    <font>
      <sz val="12"/>
      <color rgb="FF000000"/>
      <name val="Calibri"/>
      <family val="2"/>
    </font>
    <font>
      <b/>
      <sz val="14"/>
      <color rgb="FF000000"/>
      <name val="Georgia"/>
      <family val="1"/>
    </font>
    <font>
      <sz val="14"/>
      <color rgb="FFFFFFFF"/>
      <name val="Calibri"/>
      <family val="2"/>
    </font>
    <font>
      <sz val="11"/>
      <color rgb="FF000000"/>
      <name val="Calibri"/>
      <family val="2"/>
    </font>
    <font>
      <sz val="11"/>
      <color rgb="FF000000"/>
      <name val="Georgia"/>
      <family val="1"/>
    </font>
    <font>
      <b/>
      <sz val="14"/>
      <color theme="1"/>
      <name val="Calibri"/>
      <family val="2"/>
      <scheme val="minor"/>
    </font>
    <font>
      <sz val="11"/>
      <color theme="1"/>
      <name val="Georgia"/>
      <family val="1"/>
    </font>
    <font>
      <u/>
      <sz val="11"/>
      <color theme="10"/>
      <name val="Calibri"/>
      <family val="2"/>
      <scheme val="minor"/>
    </font>
    <font>
      <i/>
      <sz val="11"/>
      <color theme="1"/>
      <name val="Georgia"/>
      <family val="1"/>
    </font>
    <font>
      <sz val="11"/>
      <color rgb="FFFFFFFF"/>
      <name val="Calibri"/>
      <family val="2"/>
    </font>
    <font>
      <sz val="11"/>
      <color theme="1"/>
      <name val="Calibri"/>
      <family val="2"/>
      <scheme val="minor"/>
    </font>
    <font>
      <b/>
      <sz val="12"/>
      <color rgb="FF242342"/>
      <name val="Arial"/>
      <family val="2"/>
    </font>
    <font>
      <b/>
      <sz val="11"/>
      <color theme="0"/>
      <name val="Calibri"/>
      <family val="2"/>
      <scheme val="minor"/>
    </font>
    <font>
      <sz val="11"/>
      <color theme="0"/>
      <name val="Calibri"/>
      <family val="2"/>
      <scheme val="minor"/>
    </font>
    <font>
      <b/>
      <sz val="14"/>
      <color theme="0"/>
      <name val="Calibri"/>
      <family val="2"/>
    </font>
    <font>
      <sz val="14"/>
      <color theme="0"/>
      <name val="Calibri"/>
      <family val="2"/>
    </font>
    <font>
      <b/>
      <sz val="11"/>
      <color theme="1"/>
      <name val="Calibri"/>
      <family val="2"/>
      <scheme val="minor"/>
    </font>
    <font>
      <b/>
      <i/>
      <sz val="11"/>
      <color theme="1"/>
      <name val="Calibri"/>
      <family val="2"/>
      <scheme val="minor"/>
    </font>
    <font>
      <sz val="11"/>
      <name val="Calibri"/>
      <family val="2"/>
      <scheme val="minor"/>
    </font>
  </fonts>
  <fills count="7">
    <fill>
      <patternFill patternType="none"/>
    </fill>
    <fill>
      <patternFill patternType="gray125"/>
    </fill>
    <fill>
      <patternFill patternType="solid">
        <fgColor rgb="FF18202D"/>
        <bgColor rgb="FF18202D"/>
      </patternFill>
    </fill>
    <fill>
      <patternFill patternType="solid">
        <fgColor rgb="FFF6F0E4"/>
        <bgColor rgb="FFF6F0E4"/>
      </patternFill>
    </fill>
    <fill>
      <patternFill patternType="solid">
        <fgColor rgb="FFF6F0E4"/>
        <bgColor indexed="64"/>
      </patternFill>
    </fill>
    <fill>
      <patternFill patternType="solid">
        <fgColor theme="0"/>
        <bgColor indexed="64"/>
      </patternFill>
    </fill>
    <fill>
      <patternFill patternType="solid">
        <fgColor theme="0"/>
        <bgColor rgb="FF18202D"/>
      </patternFill>
    </fill>
  </fills>
  <borders count="10">
    <border>
      <left/>
      <right/>
      <top/>
      <bottom/>
      <diagonal/>
    </border>
    <border>
      <left style="thin">
        <color rgb="FFE4EBEF"/>
      </left>
      <right style="thin">
        <color rgb="FFE4EBEF"/>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9" fillId="0" borderId="0" applyNumberFormat="0" applyFill="0" applyBorder="0" applyAlignment="0" applyProtection="0"/>
    <xf numFmtId="9" fontId="12" fillId="0" borderId="0" applyFont="0" applyFill="0" applyBorder="0" applyAlignment="0" applyProtection="0"/>
  </cellStyleXfs>
  <cellXfs count="45">
    <xf numFmtId="0" fontId="0" fillId="0" borderId="0" xfId="0"/>
    <xf numFmtId="0" fontId="1" fillId="0" borderId="0" xfId="0" applyFont="1"/>
    <xf numFmtId="0" fontId="4" fillId="2" borderId="0" xfId="0" applyFont="1" applyFill="1" applyAlignment="1">
      <alignment horizontal="center"/>
    </xf>
    <xf numFmtId="0" fontId="7" fillId="0" borderId="0" xfId="0" applyFont="1"/>
    <xf numFmtId="0" fontId="10" fillId="0" borderId="0" xfId="0" applyFont="1"/>
    <xf numFmtId="0" fontId="3" fillId="5" borderId="0" xfId="0" applyFont="1" applyFill="1"/>
    <xf numFmtId="0" fontId="0" fillId="5" borderId="0" xfId="0" applyFill="1"/>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3" xfId="0" applyFont="1" applyFill="1" applyBorder="1" applyAlignment="1">
      <alignment horizontal="center" wrapText="1"/>
    </xf>
    <xf numFmtId="0" fontId="4" fillId="2" borderId="4" xfId="0" applyFont="1" applyFill="1" applyBorder="1" applyAlignment="1">
      <alignment horizontal="center" wrapText="1"/>
    </xf>
    <xf numFmtId="0" fontId="9" fillId="5" borderId="0" xfId="1" applyFill="1"/>
    <xf numFmtId="8" fontId="13" fillId="0" borderId="0" xfId="0" applyNumberFormat="1" applyFont="1"/>
    <xf numFmtId="164" fontId="0" fillId="0" borderId="0" xfId="2" applyNumberFormat="1" applyFont="1"/>
    <xf numFmtId="164" fontId="2" fillId="3" borderId="0" xfId="2" applyNumberFormat="1" applyFont="1" applyFill="1" applyAlignment="1">
      <alignment horizontal="center"/>
    </xf>
    <xf numFmtId="0" fontId="15" fillId="5" borderId="0" xfId="0" applyFont="1" applyFill="1"/>
    <xf numFmtId="0" fontId="17" fillId="6" borderId="0" xfId="0" applyFont="1" applyFill="1" applyAlignment="1">
      <alignment horizontal="center" wrapText="1"/>
    </xf>
    <xf numFmtId="164" fontId="15" fillId="5" borderId="0" xfId="0" applyNumberFormat="1" applyFont="1" applyFill="1"/>
    <xf numFmtId="0" fontId="14" fillId="5" borderId="0" xfId="0" applyFont="1" applyFill="1" applyAlignment="1">
      <alignment horizontal="right"/>
    </xf>
    <xf numFmtId="164" fontId="14" fillId="5" borderId="0" xfId="0" applyNumberFormat="1" applyFont="1" applyFill="1"/>
    <xf numFmtId="9" fontId="2" fillId="3" borderId="0" xfId="0" applyNumberFormat="1" applyFont="1" applyFill="1" applyAlignment="1">
      <alignment horizontal="center"/>
    </xf>
    <xf numFmtId="0" fontId="0" fillId="0" borderId="0" xfId="0" applyAlignment="1">
      <alignment wrapText="1"/>
    </xf>
    <xf numFmtId="10" fontId="5" fillId="3" borderId="1" xfId="0" applyNumberFormat="1" applyFont="1" applyFill="1" applyBorder="1" applyAlignment="1">
      <alignment horizontal="left" wrapText="1"/>
    </xf>
    <xf numFmtId="0" fontId="0" fillId="0" borderId="8" xfId="0" applyBorder="1" applyAlignment="1">
      <alignment wrapText="1"/>
    </xf>
    <xf numFmtId="164" fontId="0" fillId="0" borderId="0" xfId="0" applyNumberFormat="1" applyAlignment="1">
      <alignment horizontal="center" vertical="center"/>
    </xf>
    <xf numFmtId="164" fontId="0" fillId="0" borderId="6" xfId="2" applyNumberFormat="1" applyFont="1" applyBorder="1" applyAlignment="1">
      <alignment horizontal="center" vertical="center"/>
    </xf>
    <xf numFmtId="164" fontId="0" fillId="4" borderId="0" xfId="2" applyNumberFormat="1" applyFont="1" applyFill="1" applyBorder="1" applyAlignment="1">
      <alignment horizontal="center" vertical="center"/>
    </xf>
    <xf numFmtId="164" fontId="0" fillId="4" borderId="6" xfId="2" applyNumberFormat="1" applyFont="1" applyFill="1" applyBorder="1" applyAlignment="1">
      <alignment horizontal="center" vertical="center"/>
    </xf>
    <xf numFmtId="164" fontId="0" fillId="0" borderId="8" xfId="0" applyNumberFormat="1" applyBorder="1" applyAlignment="1">
      <alignment horizontal="center" vertical="center"/>
    </xf>
    <xf numFmtId="0" fontId="0" fillId="0" borderId="0" xfId="0" applyAlignment="1">
      <alignment horizontal="center" vertical="center"/>
    </xf>
    <xf numFmtId="9" fontId="20" fillId="0" borderId="0" xfId="2" applyFont="1" applyBorder="1" applyAlignment="1">
      <alignment horizontal="center" vertical="center"/>
    </xf>
    <xf numFmtId="10" fontId="5" fillId="3" borderId="1" xfId="0" applyNumberFormat="1" applyFont="1" applyFill="1" applyBorder="1" applyAlignment="1">
      <alignment horizontal="center" vertical="center"/>
    </xf>
    <xf numFmtId="9" fontId="20" fillId="4" borderId="0" xfId="2" applyFont="1" applyFill="1" applyBorder="1" applyAlignment="1">
      <alignment horizontal="center" vertical="center"/>
    </xf>
    <xf numFmtId="0" fontId="0" fillId="0" borderId="8" xfId="0" applyBorder="1" applyAlignment="1">
      <alignment horizontal="center" vertical="center"/>
    </xf>
    <xf numFmtId="9" fontId="20" fillId="0" borderId="8" xfId="2" applyFont="1" applyBorder="1" applyAlignment="1">
      <alignment horizontal="center" vertical="center"/>
    </xf>
    <xf numFmtId="0" fontId="8" fillId="0" borderId="5" xfId="0" applyFont="1" applyBorder="1" applyAlignment="1">
      <alignment horizontal="left" vertical="center"/>
    </xf>
    <xf numFmtId="0" fontId="6" fillId="3" borderId="5" xfId="0" applyFont="1" applyFill="1" applyBorder="1" applyAlignment="1">
      <alignment horizontal="left" vertical="center"/>
    </xf>
    <xf numFmtId="0" fontId="8" fillId="0" borderId="7" xfId="0" applyFont="1" applyBorder="1" applyAlignment="1">
      <alignment horizontal="left" vertical="center"/>
    </xf>
    <xf numFmtId="0" fontId="19" fillId="5" borderId="0" xfId="0" applyFont="1" applyFill="1"/>
    <xf numFmtId="0" fontId="18" fillId="5" borderId="0" xfId="0" applyFont="1" applyFill="1"/>
    <xf numFmtId="164" fontId="20" fillId="0" borderId="0" xfId="2" applyNumberFormat="1" applyFont="1" applyBorder="1" applyAlignment="1">
      <alignment horizontal="center" vertical="center"/>
    </xf>
    <xf numFmtId="164" fontId="20" fillId="4" borderId="0" xfId="2" applyNumberFormat="1" applyFont="1" applyFill="1" applyBorder="1" applyAlignment="1">
      <alignment horizontal="center" vertical="center"/>
    </xf>
    <xf numFmtId="164" fontId="20" fillId="0" borderId="8" xfId="2" applyNumberFormat="1" applyFont="1" applyBorder="1" applyAlignment="1">
      <alignment horizontal="center" vertical="center"/>
    </xf>
    <xf numFmtId="164" fontId="0" fillId="5" borderId="9" xfId="2" applyNumberFormat="1" applyFont="1" applyFill="1" applyBorder="1" applyAlignment="1">
      <alignment horizontal="center" vertical="center"/>
    </xf>
    <xf numFmtId="0" fontId="16" fillId="6" borderId="0" xfId="0" applyFont="1" applyFill="1" applyAlignment="1">
      <alignment horizontal="center" wrapText="1"/>
    </xf>
  </cellXfs>
  <cellStyles count="3">
    <cellStyle name="Hyperlink" xfId="1" builtinId="8"/>
    <cellStyle name="Normal" xfId="0" builtinId="0"/>
    <cellStyle name="Percent" xfId="2" builtinId="5"/>
  </cellStyles>
  <dxfs count="0"/>
  <tableStyles count="0" defaultTableStyle="TableStyleMedium9" defaultPivotStyle="PivotStyleLight16"/>
  <colors>
    <mruColors>
      <color rgb="FFF6F0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3"/>
  <sheetViews>
    <sheetView tabSelected="1" topLeftCell="A8" zoomScaleNormal="100" workbookViewId="0">
      <selection activeCell="G10" sqref="G10"/>
    </sheetView>
  </sheetViews>
  <sheetFormatPr defaultColWidth="8.85546875" defaultRowHeight="15" x14ac:dyDescent="0.25"/>
  <cols>
    <col min="1" max="1" width="49" customWidth="1"/>
    <col min="2" max="2" width="15" bestFit="1" customWidth="1"/>
    <col min="3" max="3" width="13.5703125" bestFit="1" customWidth="1"/>
    <col min="4" max="4" width="109" customWidth="1"/>
    <col min="5" max="8" width="18.85546875" customWidth="1"/>
    <col min="10" max="10" width="12.7109375" bestFit="1" customWidth="1"/>
    <col min="11" max="11" width="9.7109375" bestFit="1" customWidth="1"/>
    <col min="14" max="14" width="9.5703125" bestFit="1" customWidth="1"/>
  </cols>
  <sheetData>
    <row r="1" spans="1:14" x14ac:dyDescent="0.25">
      <c r="I1" s="6"/>
      <c r="J1" s="6"/>
      <c r="K1" s="6"/>
    </row>
    <row r="2" spans="1:14" ht="18" x14ac:dyDescent="0.25">
      <c r="A2" s="5" t="s">
        <v>49</v>
      </c>
      <c r="B2" s="6"/>
      <c r="C2" s="6"/>
      <c r="D2" s="6"/>
      <c r="E2" s="6"/>
      <c r="F2" s="6"/>
      <c r="G2" s="6"/>
      <c r="H2" s="6"/>
      <c r="I2" s="6"/>
      <c r="J2" s="6"/>
      <c r="K2" s="6"/>
    </row>
    <row r="3" spans="1:14" x14ac:dyDescent="0.25">
      <c r="A3" s="11" t="s">
        <v>16</v>
      </c>
      <c r="B3" s="6"/>
      <c r="C3" s="6"/>
      <c r="D3" s="6"/>
      <c r="E3" s="6"/>
      <c r="F3" s="6"/>
      <c r="G3" s="6"/>
      <c r="H3" s="6"/>
      <c r="I3" s="6"/>
      <c r="J3" s="6"/>
      <c r="K3" s="6"/>
    </row>
    <row r="4" spans="1:14" x14ac:dyDescent="0.25">
      <c r="A4" s="11"/>
      <c r="B4" s="6"/>
      <c r="C4" s="6"/>
      <c r="D4" s="6"/>
      <c r="E4" s="6"/>
      <c r="F4" s="6"/>
      <c r="G4" s="6"/>
      <c r="H4" s="6"/>
      <c r="I4" s="6"/>
      <c r="J4" s="6"/>
      <c r="K4" s="6"/>
    </row>
    <row r="5" spans="1:14" x14ac:dyDescent="0.25">
      <c r="A5" s="6"/>
      <c r="B5" s="6"/>
      <c r="C5" s="6"/>
      <c r="D5" s="6"/>
      <c r="E5" s="6"/>
      <c r="F5" s="6"/>
      <c r="G5" s="6"/>
      <c r="H5" s="6"/>
      <c r="I5" s="6"/>
      <c r="J5" s="6"/>
      <c r="K5" s="6"/>
    </row>
    <row r="6" spans="1:14" x14ac:dyDescent="0.25">
      <c r="A6" s="6"/>
      <c r="B6" s="6"/>
      <c r="C6" s="6"/>
      <c r="D6" s="38"/>
      <c r="E6" s="39"/>
      <c r="F6" s="39"/>
      <c r="G6" s="39"/>
      <c r="H6" s="6"/>
      <c r="I6" s="6"/>
      <c r="J6" s="6"/>
      <c r="K6" s="6"/>
    </row>
    <row r="7" spans="1:14" ht="18.75" x14ac:dyDescent="0.3">
      <c r="A7" s="5" t="s">
        <v>14</v>
      </c>
      <c r="B7" s="6"/>
      <c r="C7" s="6"/>
      <c r="D7" s="6"/>
      <c r="E7" s="15"/>
      <c r="F7" s="15"/>
      <c r="G7" s="15"/>
      <c r="H7" s="15"/>
      <c r="I7" s="15"/>
      <c r="J7" s="44" t="str">
        <f>"- No show -"</f>
        <v>- No show -</v>
      </c>
      <c r="K7" s="44"/>
    </row>
    <row r="8" spans="1:14" ht="37.5" x14ac:dyDescent="0.3">
      <c r="A8" s="7" t="s">
        <v>5</v>
      </c>
      <c r="B8" s="8" t="s">
        <v>1</v>
      </c>
      <c r="C8" s="8" t="s">
        <v>0</v>
      </c>
      <c r="D8" s="8" t="s">
        <v>4</v>
      </c>
      <c r="E8" s="9" t="s">
        <v>6</v>
      </c>
      <c r="F8" s="9" t="s">
        <v>7</v>
      </c>
      <c r="G8" s="9" t="s">
        <v>8</v>
      </c>
      <c r="H8" s="10" t="s">
        <v>9</v>
      </c>
      <c r="I8" s="15"/>
      <c r="J8" s="16" t="s">
        <v>10</v>
      </c>
      <c r="K8" s="16" t="s">
        <v>11</v>
      </c>
      <c r="N8" s="12"/>
    </row>
    <row r="9" spans="1:14" ht="45" x14ac:dyDescent="0.25">
      <c r="A9" s="35" t="s">
        <v>33</v>
      </c>
      <c r="B9" s="29" t="s">
        <v>34</v>
      </c>
      <c r="C9" s="30">
        <v>0.1</v>
      </c>
      <c r="D9" s="21" t="s">
        <v>39</v>
      </c>
      <c r="E9" s="24">
        <v>0.03</v>
      </c>
      <c r="F9" s="24">
        <v>7.4999999999999997E-2</v>
      </c>
      <c r="G9" s="40">
        <f>F9/(1-J9*0.3)-F9</f>
        <v>0</v>
      </c>
      <c r="H9" s="25">
        <f>E9+F9+G9</f>
        <v>0.105</v>
      </c>
      <c r="I9" s="15"/>
      <c r="J9" s="15">
        <v>0</v>
      </c>
      <c r="K9" s="17">
        <f>C9*H9</f>
        <v>1.0500000000000001E-2</v>
      </c>
    </row>
    <row r="10" spans="1:14" ht="30" x14ac:dyDescent="0.25">
      <c r="A10" s="36" t="s">
        <v>19</v>
      </c>
      <c r="B10" s="31" t="s">
        <v>37</v>
      </c>
      <c r="C10" s="32">
        <v>0.1</v>
      </c>
      <c r="D10" s="22" t="s">
        <v>40</v>
      </c>
      <c r="E10" s="26">
        <v>0.06</v>
      </c>
      <c r="F10" s="26">
        <v>5.45E-2</v>
      </c>
      <c r="G10" s="41">
        <v>2.35E-2</v>
      </c>
      <c r="H10" s="27">
        <f>E10+F10+G10</f>
        <v>0.13799999999999998</v>
      </c>
      <c r="I10" s="15"/>
      <c r="J10" s="15">
        <v>0</v>
      </c>
      <c r="K10" s="17">
        <f t="shared" ref="K10:K18" si="0">C10*H10</f>
        <v>1.38E-2</v>
      </c>
      <c r="N10" s="13"/>
    </row>
    <row r="11" spans="1:14" ht="30" x14ac:dyDescent="0.25">
      <c r="A11" s="35" t="s">
        <v>26</v>
      </c>
      <c r="B11" s="29" t="s">
        <v>38</v>
      </c>
      <c r="C11" s="30">
        <v>0.1</v>
      </c>
      <c r="D11" s="21" t="s">
        <v>41</v>
      </c>
      <c r="E11" s="24">
        <v>0.05</v>
      </c>
      <c r="F11" s="24">
        <v>4.4999999999999998E-2</v>
      </c>
      <c r="G11" s="40">
        <f t="shared" ref="G11:G17" si="1">F11/(1-J11*0.3)-F11</f>
        <v>0</v>
      </c>
      <c r="H11" s="25">
        <f t="shared" ref="H11:H19" si="2">E11+F11+G11</f>
        <v>9.5000000000000001E-2</v>
      </c>
      <c r="I11" s="15"/>
      <c r="J11" s="15">
        <v>0</v>
      </c>
      <c r="K11" s="17">
        <f t="shared" si="0"/>
        <v>9.5000000000000015E-3</v>
      </c>
    </row>
    <row r="12" spans="1:14" ht="30" x14ac:dyDescent="0.25">
      <c r="A12" s="36" t="s">
        <v>20</v>
      </c>
      <c r="B12" s="31" t="s">
        <v>21</v>
      </c>
      <c r="C12" s="32">
        <v>0.1</v>
      </c>
      <c r="D12" s="22" t="s">
        <v>42</v>
      </c>
      <c r="E12" s="26">
        <v>2.5000000000000001E-3</v>
      </c>
      <c r="F12" s="26">
        <v>5.5E-2</v>
      </c>
      <c r="G12" s="41">
        <f t="shared" si="1"/>
        <v>0</v>
      </c>
      <c r="H12" s="27">
        <f t="shared" si="2"/>
        <v>5.7500000000000002E-2</v>
      </c>
      <c r="I12" s="15"/>
      <c r="J12" s="15">
        <v>0</v>
      </c>
      <c r="K12" s="17">
        <f t="shared" si="0"/>
        <v>5.7500000000000008E-3</v>
      </c>
    </row>
    <row r="13" spans="1:14" ht="30" x14ac:dyDescent="0.25">
      <c r="A13" s="35" t="s">
        <v>22</v>
      </c>
      <c r="B13" s="29" t="s">
        <v>23</v>
      </c>
      <c r="C13" s="30">
        <v>0.1</v>
      </c>
      <c r="D13" s="21" t="s">
        <v>43</v>
      </c>
      <c r="E13" s="24">
        <v>0.01</v>
      </c>
      <c r="F13" s="24">
        <v>0.09</v>
      </c>
      <c r="G13" s="40">
        <f t="shared" si="1"/>
        <v>1.0558659217877089E-2</v>
      </c>
      <c r="H13" s="25">
        <f t="shared" si="2"/>
        <v>0.11055865921787708</v>
      </c>
      <c r="I13" s="15"/>
      <c r="J13" s="15">
        <v>0.35</v>
      </c>
      <c r="K13" s="17">
        <f t="shared" si="0"/>
        <v>1.1055865921787708E-2</v>
      </c>
    </row>
    <row r="14" spans="1:14" ht="30" x14ac:dyDescent="0.25">
      <c r="A14" s="36" t="s">
        <v>28</v>
      </c>
      <c r="B14" s="31" t="s">
        <v>29</v>
      </c>
      <c r="C14" s="32">
        <v>0.1</v>
      </c>
      <c r="D14" s="22" t="s">
        <v>44</v>
      </c>
      <c r="E14" s="26">
        <v>1.4999999999999999E-2</v>
      </c>
      <c r="F14" s="26">
        <v>0.04</v>
      </c>
      <c r="G14" s="41">
        <f t="shared" si="1"/>
        <v>1.7142857142857147E-2</v>
      </c>
      <c r="H14" s="27">
        <f t="shared" si="2"/>
        <v>7.2142857142857147E-2</v>
      </c>
      <c r="I14" s="15"/>
      <c r="J14" s="15">
        <v>1</v>
      </c>
      <c r="K14" s="17">
        <f t="shared" si="0"/>
        <v>7.2142857142857147E-3</v>
      </c>
    </row>
    <row r="15" spans="1:14" ht="30" x14ac:dyDescent="0.25">
      <c r="A15" s="35" t="s">
        <v>31</v>
      </c>
      <c r="B15" s="29" t="s">
        <v>32</v>
      </c>
      <c r="C15" s="30">
        <v>0.05</v>
      </c>
      <c r="D15" s="21" t="s">
        <v>45</v>
      </c>
      <c r="E15" s="24">
        <v>0.02</v>
      </c>
      <c r="F15" s="24">
        <v>6.5000000000000002E-2</v>
      </c>
      <c r="G15" s="40">
        <f t="shared" si="1"/>
        <v>2.7857142857142858E-2</v>
      </c>
      <c r="H15" s="25">
        <f t="shared" si="2"/>
        <v>0.11285714285714286</v>
      </c>
      <c r="I15" s="15"/>
      <c r="J15" s="15">
        <v>1</v>
      </c>
      <c r="K15" s="17">
        <f t="shared" si="0"/>
        <v>5.6428571428571439E-3</v>
      </c>
    </row>
    <row r="16" spans="1:14" ht="30" x14ac:dyDescent="0.25">
      <c r="A16" s="36" t="s">
        <v>24</v>
      </c>
      <c r="B16" s="31" t="s">
        <v>35</v>
      </c>
      <c r="C16" s="32">
        <v>0.05</v>
      </c>
      <c r="D16" s="22" t="s">
        <v>46</v>
      </c>
      <c r="E16" s="26">
        <v>2.5000000000000001E-2</v>
      </c>
      <c r="F16" s="26">
        <v>0.06</v>
      </c>
      <c r="G16" s="41">
        <f t="shared" si="1"/>
        <v>2.5714285714285717E-2</v>
      </c>
      <c r="H16" s="27">
        <f t="shared" si="2"/>
        <v>0.11071428571428571</v>
      </c>
      <c r="I16" s="15"/>
      <c r="J16" s="15">
        <v>1</v>
      </c>
      <c r="K16" s="17">
        <f t="shared" si="0"/>
        <v>5.5357142857142862E-3</v>
      </c>
    </row>
    <row r="17" spans="1:11" ht="30" x14ac:dyDescent="0.25">
      <c r="A17" s="35" t="s">
        <v>25</v>
      </c>
      <c r="B17" s="29" t="s">
        <v>30</v>
      </c>
      <c r="C17" s="30">
        <v>0.1</v>
      </c>
      <c r="D17" s="21" t="s">
        <v>47</v>
      </c>
      <c r="E17" s="24">
        <v>2.5000000000000001E-2</v>
      </c>
      <c r="F17" s="24">
        <v>0.06</v>
      </c>
      <c r="G17" s="40">
        <f t="shared" si="1"/>
        <v>0</v>
      </c>
      <c r="H17" s="25">
        <f t="shared" si="2"/>
        <v>8.4999999999999992E-2</v>
      </c>
      <c r="I17" s="15"/>
      <c r="J17" s="15">
        <v>0</v>
      </c>
      <c r="K17" s="17">
        <f t="shared" si="0"/>
        <v>8.4999999999999989E-3</v>
      </c>
    </row>
    <row r="18" spans="1:11" ht="30" x14ac:dyDescent="0.25">
      <c r="A18" s="36" t="s">
        <v>27</v>
      </c>
      <c r="B18" s="31" t="s">
        <v>36</v>
      </c>
      <c r="C18" s="32">
        <v>0.1</v>
      </c>
      <c r="D18" s="22" t="s">
        <v>48</v>
      </c>
      <c r="E18" s="26">
        <v>3.5000000000000003E-2</v>
      </c>
      <c r="F18" s="26">
        <v>5.5E-2</v>
      </c>
      <c r="G18" s="41">
        <v>1.6500000000000001E-2</v>
      </c>
      <c r="H18" s="27">
        <f t="shared" si="2"/>
        <v>0.1065</v>
      </c>
      <c r="I18" s="15"/>
      <c r="J18" s="15">
        <v>0</v>
      </c>
      <c r="K18" s="17">
        <f t="shared" si="0"/>
        <v>1.065E-2</v>
      </c>
    </row>
    <row r="19" spans="1:11" ht="30" x14ac:dyDescent="0.25">
      <c r="A19" s="37" t="s">
        <v>50</v>
      </c>
      <c r="B19" s="33" t="s">
        <v>51</v>
      </c>
      <c r="C19" s="34">
        <v>0.1</v>
      </c>
      <c r="D19" s="23" t="s">
        <v>52</v>
      </c>
      <c r="E19" s="28">
        <v>0.05</v>
      </c>
      <c r="F19" s="28">
        <v>4.3999999999999997E-2</v>
      </c>
      <c r="G19" s="42">
        <v>1.9E-2</v>
      </c>
      <c r="H19" s="43">
        <f t="shared" si="2"/>
        <v>0.113</v>
      </c>
      <c r="I19" s="15"/>
      <c r="J19" s="18" t="s">
        <v>12</v>
      </c>
      <c r="K19" s="19">
        <f>SUM(K8:K18)</f>
        <v>8.8148723064644857E-2</v>
      </c>
    </row>
    <row r="21" spans="1:11" ht="18.75" x14ac:dyDescent="0.3">
      <c r="D21" s="2" t="s">
        <v>13</v>
      </c>
    </row>
    <row r="22" spans="1:11" ht="15.75" x14ac:dyDescent="0.25">
      <c r="D22" s="20">
        <f>SUM(C9:C19)</f>
        <v>1</v>
      </c>
    </row>
    <row r="24" spans="1:11" ht="18.75" x14ac:dyDescent="0.3">
      <c r="D24" s="2" t="s">
        <v>18</v>
      </c>
    </row>
    <row r="25" spans="1:11" ht="15.75" x14ac:dyDescent="0.25">
      <c r="D25" s="14" cm="1">
        <f t="array" ref="D25">SUMPRODUCT(C9:C19, F9:F19 + G9:G19)</f>
        <v>6.9448723064644863E-2</v>
      </c>
    </row>
    <row r="27" spans="1:11" ht="18.75" x14ac:dyDescent="0.3">
      <c r="A27" s="4"/>
      <c r="D27" s="2" t="s">
        <v>17</v>
      </c>
    </row>
    <row r="28" spans="1:11" ht="15.75" x14ac:dyDescent="0.25">
      <c r="D28" s="14">
        <f>SUMPRODUCT(C9:C19, H9:H19)/SUM(C9:C19)</f>
        <v>9.9448723064644862E-2</v>
      </c>
    </row>
    <row r="30" spans="1:11" x14ac:dyDescent="0.25">
      <c r="B30" s="1"/>
      <c r="C30" s="1"/>
      <c r="D30" s="1"/>
      <c r="E30" s="1"/>
      <c r="F30" s="1"/>
      <c r="G30" s="1"/>
      <c r="H30" s="1"/>
      <c r="I30" s="1"/>
    </row>
    <row r="31" spans="1:11" ht="18.75" x14ac:dyDescent="0.3">
      <c r="A31" s="3" t="s">
        <v>2</v>
      </c>
      <c r="B31" s="1"/>
      <c r="C31" s="1"/>
      <c r="D31" s="1"/>
      <c r="E31" s="1"/>
      <c r="F31" s="1"/>
      <c r="G31" s="1"/>
      <c r="H31" s="1"/>
      <c r="I31" s="1"/>
    </row>
    <row r="32" spans="1:11" x14ac:dyDescent="0.25">
      <c r="A32" t="s">
        <v>15</v>
      </c>
    </row>
    <row r="33" spans="1:1" x14ac:dyDescent="0.25">
      <c r="A33" t="s">
        <v>3</v>
      </c>
    </row>
  </sheetData>
  <mergeCells count="1">
    <mergeCell ref="J7:K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Income Portfolio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Clark</dc:creator>
  <cp:lastModifiedBy>Vishal Teckchandani</cp:lastModifiedBy>
  <dcterms:created xsi:type="dcterms:W3CDTF">2025-05-13T23:55:08Z</dcterms:created>
  <dcterms:modified xsi:type="dcterms:W3CDTF">2025-08-08T06:32:59Z</dcterms:modified>
</cp:coreProperties>
</file>